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Minu dokumendid\Analüüsid ja nimekirjad\Katted kruusateedele 2026 analüüs\Omavalitsuste eelistuste küsimine\"/>
    </mc:Choice>
  </mc:AlternateContent>
  <xr:revisionPtr revIDLastSave="0" documentId="8_{8C32E713-9CCE-41FB-AA5F-3E456FDBE973}" xr6:coauthVersionLast="47" xr6:coauthVersionMax="47" xr10:uidLastSave="{00000000-0000-0000-0000-000000000000}"/>
  <bookViews>
    <workbookView xWindow="-108" yWindow="-108" windowWidth="23256" windowHeight="13896" xr2:uid="{6582FD9A-E54F-4F66-BF4E-06323FC1807C}"/>
  </bookViews>
  <sheets>
    <sheet name="Rapla" sheetId="1" r:id="rId1"/>
  </sheets>
  <definedNames>
    <definedName name="_xlnm._FilterDatabase" localSheetId="0" hidden="1">Rapla!$A$3:$AE$43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0" i="1" l="1"/>
  <c r="AB40" i="1"/>
  <c r="AA40" i="1"/>
  <c r="AC41" i="1"/>
  <c r="AC42" i="1" s="1"/>
  <c r="AC43" i="1" s="1"/>
  <c r="AB41" i="1"/>
  <c r="AA41" i="1"/>
  <c r="AA42" i="1" s="1"/>
  <c r="AA43" i="1" s="1"/>
  <c r="F40" i="1"/>
  <c r="Y39" i="1"/>
  <c r="Z39" i="1" s="1"/>
  <c r="Z38" i="1"/>
  <c r="Y38" i="1"/>
  <c r="Z37" i="1"/>
  <c r="Y37" i="1"/>
  <c r="Z36" i="1"/>
  <c r="Y36" i="1"/>
  <c r="Z35" i="1"/>
  <c r="Y35" i="1"/>
  <c r="Z33" i="1"/>
  <c r="Y33" i="1"/>
  <c r="Y31" i="1"/>
  <c r="Z31" i="1" s="1"/>
  <c r="Z30" i="1"/>
  <c r="Y30" i="1"/>
  <c r="Z29" i="1"/>
  <c r="Y29" i="1"/>
  <c r="Z28" i="1"/>
  <c r="Y28" i="1"/>
  <c r="Z27" i="1"/>
  <c r="Y27" i="1"/>
  <c r="Z26" i="1"/>
  <c r="Y26" i="1"/>
  <c r="Y25" i="1"/>
  <c r="Z25" i="1" s="1"/>
  <c r="Z24" i="1"/>
  <c r="Y24" i="1"/>
  <c r="Z23" i="1"/>
  <c r="Y23" i="1"/>
  <c r="Z22" i="1"/>
  <c r="Y22" i="1"/>
  <c r="Z21" i="1"/>
  <c r="Y21" i="1"/>
  <c r="Z20" i="1"/>
  <c r="Y20" i="1"/>
  <c r="Y19" i="1"/>
  <c r="Z19" i="1" s="1"/>
  <c r="Z18" i="1"/>
  <c r="Y18" i="1"/>
  <c r="Z17" i="1"/>
  <c r="Y17" i="1"/>
  <c r="Z16" i="1"/>
  <c r="Y16" i="1"/>
  <c r="Z15" i="1"/>
  <c r="Y15" i="1"/>
  <c r="Z14" i="1"/>
  <c r="Y14" i="1"/>
  <c r="Y13" i="1"/>
  <c r="Z13" i="1" s="1"/>
  <c r="Z12" i="1"/>
  <c r="Y12" i="1"/>
  <c r="Z11" i="1"/>
  <c r="Y11" i="1"/>
  <c r="Z10" i="1"/>
  <c r="Y10" i="1"/>
  <c r="Z9" i="1"/>
  <c r="Y9" i="1"/>
  <c r="Z8" i="1"/>
  <c r="Y8" i="1"/>
  <c r="Y7" i="1"/>
  <c r="Z7" i="1" s="1"/>
  <c r="Z6" i="1"/>
  <c r="Y6" i="1"/>
  <c r="Z5" i="1"/>
  <c r="Y5" i="1"/>
  <c r="Z4" i="1"/>
  <c r="Y4" i="1"/>
  <c r="AD40" i="1" l="1"/>
  <c r="AE40" i="1" s="1"/>
  <c r="AB42" i="1"/>
  <c r="AB43" i="1" s="1"/>
</calcChain>
</file>

<file path=xl/sharedStrings.xml><?xml version="1.0" encoding="utf-8"?>
<sst xmlns="http://schemas.openxmlformats.org/spreadsheetml/2006/main" count="400" uniqueCount="198">
  <si>
    <t>Kruusateedele katete ehitamise 2028+ Rapla pingerida 2026</t>
  </si>
  <si>
    <t>JRK NR. 2026</t>
  </si>
  <si>
    <t>TEE NR</t>
  </si>
  <si>
    <t>TEE NIMETUS</t>
  </si>
  <si>
    <t>ALG KM</t>
  </si>
  <si>
    <t>LÕPP KM</t>
  </si>
  <si>
    <t>Pikkus m</t>
  </si>
  <si>
    <t>REGIOON</t>
  </si>
  <si>
    <t>MAAKOND</t>
  </si>
  <si>
    <t>KOHALIK OMAVALITSUS</t>
  </si>
  <si>
    <t>LIIKLUSSAGEDUS autot/ööp</t>
  </si>
  <si>
    <t>LIIKLUSSAGEDUSE TEGUR</t>
  </si>
  <si>
    <t>RASKELIIKLUSE TEGUR</t>
  </si>
  <si>
    <t>BUSSILIINIDE TEGUR</t>
  </si>
  <si>
    <t>TOLMU MÕJU TEGUR</t>
  </si>
  <si>
    <t>TEE KASUTAJATE TEGUR</t>
  </si>
  <si>
    <t>KOV TEGUR</t>
  </si>
  <si>
    <t>KOONDINDEKS</t>
  </si>
  <si>
    <t>KATTE EHITUSE OBJEKT 2028-2029 KINNITATUD NIMEKIRJAS</t>
  </si>
  <si>
    <t>KOVPR%</t>
  </si>
  <si>
    <t>KOV%</t>
  </si>
  <si>
    <t>TOLMUTÕTJE MEETODI OSAKAAL, %</t>
  </si>
  <si>
    <t>KRUUSATEE VÄLJAEHITAMISE TASEME OSAKAAL, %</t>
  </si>
  <si>
    <t>MULDE LAIUSE OSAKAAL, %</t>
  </si>
  <si>
    <t>MÄRKUSED</t>
  </si>
  <si>
    <t>Uus KOV prioriteet</t>
  </si>
  <si>
    <t>Uus Koondindeks</t>
  </si>
  <si>
    <t>PRIORITEET I - 20 p (30%)</t>
  </si>
  <si>
    <t>PRIORITEET II - 10 p (40%)</t>
  </si>
  <si>
    <t>PRIORITEET III - 0 p (30%)</t>
  </si>
  <si>
    <t>KOV-i MÄRKUSED</t>
  </si>
  <si>
    <t>Pikkuse kontroll</t>
  </si>
  <si>
    <t>Kelba-Ohulepa tee</t>
  </si>
  <si>
    <t>Põhja-Eesti</t>
  </si>
  <si>
    <t>Rapla :100%</t>
  </si>
  <si>
    <t>Rapla vald:100%</t>
  </si>
  <si>
    <t>87:100%</t>
  </si>
  <si>
    <t>20:100%</t>
  </si>
  <si>
    <t>1:100%</t>
  </si>
  <si>
    <t>muu:100%</t>
  </si>
  <si>
    <t xml:space="preserve"> 3:80%  2:20%</t>
  </si>
  <si>
    <t>6:100%</t>
  </si>
  <si>
    <t>Hertu-Põrsaku-Keava tee</t>
  </si>
  <si>
    <t>Kehtna vald:100%</t>
  </si>
  <si>
    <t>174:100%</t>
  </si>
  <si>
    <t>EI:82% muu:18%</t>
  </si>
  <si>
    <t xml:space="preserve"> 3:58%  2:42%</t>
  </si>
  <si>
    <t>5,1:55% 5,3:45%</t>
  </si>
  <si>
    <t>EI:100%</t>
  </si>
  <si>
    <t xml:space="preserve"> 4:100%</t>
  </si>
  <si>
    <t>10:100%</t>
  </si>
  <si>
    <t>EI:89% muu:11%</t>
  </si>
  <si>
    <t xml:space="preserve"> 2:76%  3:24%</t>
  </si>
  <si>
    <t>4,5:84% 4,7:9% 3,5:4% 4,2:3%</t>
  </si>
  <si>
    <t>Sääla tee</t>
  </si>
  <si>
    <t>Märjamaa vald:100%</t>
  </si>
  <si>
    <t>112:100%</t>
  </si>
  <si>
    <t>EI:69% muu:31%</t>
  </si>
  <si>
    <t>5,8:44% 6:28% 6,2:17% 6,4:9% 6,5:1% 17:0%</t>
  </si>
  <si>
    <t>Haimre-Sulu-Velise tee</t>
  </si>
  <si>
    <t>130:71% 52:29%</t>
  </si>
  <si>
    <t>EI:56% muu:44%</t>
  </si>
  <si>
    <t xml:space="preserve"> 3:49%  4:44%  5:7%</t>
  </si>
  <si>
    <t>6,5:55% 6,7:26% 6,6:12% 7:6% 8,5:0% 16:0% 32:0%</t>
  </si>
  <si>
    <t>algus 2,4</t>
  </si>
  <si>
    <t>Jädivere - Kivi-Vigala tee</t>
  </si>
  <si>
    <t>106:100%</t>
  </si>
  <si>
    <t>0:100%</t>
  </si>
  <si>
    <t xml:space="preserve"> 5:100%</t>
  </si>
  <si>
    <t>5,4:96% 6:4%</t>
  </si>
  <si>
    <t>jupike enne Kivi-Vigalat .Teeme koos enamuse teega kuna sellel lõigul liikus pigem liiga suur kuid põhjus et ees on teekasutajate ja tolmu mõju suur number.  Tee llguse lõik liikusega 36 autot ehk ei satu nimekirja. Margus M: kui teha, siis start 0,135 - ehk kogu kr.tee ära teha (kr.tee lõik piirneb majapidamistega), ei ole mõistlik vaid 225 m.</t>
  </si>
  <si>
    <t>Vana-Vigala - Läti tee</t>
  </si>
  <si>
    <t>80:100%</t>
  </si>
  <si>
    <t>muu:87% EI:13%</t>
  </si>
  <si>
    <t xml:space="preserve"> 4:56%  3:24%  2:20%</t>
  </si>
  <si>
    <t>5,4:23% 5,8:19% 4,8:16% 4,7:16% 5,6:8% 4,5:7% 4:3% 6:3% 4,3:3% 5:2% 7:1% 12,2:0%</t>
  </si>
  <si>
    <t>Lellapere-Kokuta tee</t>
  </si>
  <si>
    <t>73:100%</t>
  </si>
  <si>
    <t xml:space="preserve"> 3:100%</t>
  </si>
  <si>
    <t>5:46% 5,5:30% 5,2:14% 5,8:11%</t>
  </si>
  <si>
    <t>Laukna tee</t>
  </si>
  <si>
    <t>91:100%</t>
  </si>
  <si>
    <t xml:space="preserve"> 3:62%  4:27%  5:11%</t>
  </si>
  <si>
    <t>7:78% 7,4:12% 6,6:9% 25,7:1% 11,4:1%</t>
  </si>
  <si>
    <t>Kirbla - Rumba - Vana-Vigala tee</t>
  </si>
  <si>
    <t>Lääne-Eesti Põhja-Eesti</t>
  </si>
  <si>
    <t>Rapla :91% Pärnu :9%</t>
  </si>
  <si>
    <t>Märjamaa vald:91% Lääneranna vald:9%</t>
  </si>
  <si>
    <t>80:64% 72:36%</t>
  </si>
  <si>
    <t>20:91% 0:9%</t>
  </si>
  <si>
    <t>EI:58% muu:42%</t>
  </si>
  <si>
    <t xml:space="preserve"> 5:74%  4:26%</t>
  </si>
  <si>
    <t>6,3:23% 6:21% 6,4:11% 5,6:11% 5,8:10% 5,7:9% 6,2:6% 6,8:5% 5,9:3% 5,2:2% 7,6:0% 14,6:0%</t>
  </si>
  <si>
    <t>Säilitus KM 9,5-17,781 hooldepiiride järgi</t>
  </si>
  <si>
    <t>Sipa-Mõraste tee</t>
  </si>
  <si>
    <t>89:100%</t>
  </si>
  <si>
    <t>muu:73% EI:27%</t>
  </si>
  <si>
    <t>6:36% 5,4:23% 5,6:17% 5,8:14% 5:6% 5,2:4% 8:0%</t>
  </si>
  <si>
    <t>EI:64% muu:36%</t>
  </si>
  <si>
    <t xml:space="preserve"> 4:60%  3:40%</t>
  </si>
  <si>
    <t>5,3:74% 5,5:15% 5,7:11% 12:1%</t>
  </si>
  <si>
    <t>Koikse-Jalase-Riidaku tee</t>
  </si>
  <si>
    <t>63:100%</t>
  </si>
  <si>
    <t xml:space="preserve"> 2:100%</t>
  </si>
  <si>
    <t>6,2:49% 6,4:36% 6,6:13% 5,8:2%</t>
  </si>
  <si>
    <t>Vaimõisa-Nurme tee</t>
  </si>
  <si>
    <t xml:space="preserve"> 3:68%  2:32%</t>
  </si>
  <si>
    <t>5,6:31% 5,4:17% 4,6:15% 4,5:14% 5,2:11% 5:10% 5,8:2%</t>
  </si>
  <si>
    <t>Mõisamaa-Kümniku tee</t>
  </si>
  <si>
    <t>58:100%</t>
  </si>
  <si>
    <t>muu:74% EI:26%</t>
  </si>
  <si>
    <t xml:space="preserve"> 3:53%  5:26%  4:21%</t>
  </si>
  <si>
    <t>5:64% 4,5:36%</t>
  </si>
  <si>
    <t>Sipa-Varbola tee</t>
  </si>
  <si>
    <t>152:71% 66:29%</t>
  </si>
  <si>
    <t>EI:76% muu:24%</t>
  </si>
  <si>
    <t xml:space="preserve"> 2:71%  3:17%  4:12%</t>
  </si>
  <si>
    <t>6,8:52% 7:29% 6:7% 6,5:6% 6,2:5%</t>
  </si>
  <si>
    <t>66:100%</t>
  </si>
  <si>
    <t>EI:71% muu:29%</t>
  </si>
  <si>
    <t xml:space="preserve"> 3:64%  4:21%  2:15%</t>
  </si>
  <si>
    <t>7:38% 6,5:22% 6,8:15% 5,8:7% 5,3:6% 7,3:5% 6:3% 6,3:2% 7,5:1% 5,5:1% 9:0%</t>
  </si>
  <si>
    <t>Kuusiku-Palamulla tee</t>
  </si>
  <si>
    <t>70:100%</t>
  </si>
  <si>
    <t xml:space="preserve"> 4:46%  3:28%  2:26%</t>
  </si>
  <si>
    <t>5:56% 4,2:18% 4:12% 4,6:6% 5,2:5% 4,5:4% 6:0%</t>
  </si>
  <si>
    <t>Paide-Roovere-Kuimetsa tee</t>
  </si>
  <si>
    <t>EI:75% muu:25%</t>
  </si>
  <si>
    <t xml:space="preserve"> 2:52%  3:25%  4:23%</t>
  </si>
  <si>
    <t>6,5:82% 6,8:10% 6,2:6% 6,3:3% 7,2:0%</t>
  </si>
  <si>
    <t>EI:62% muu:38%</t>
  </si>
  <si>
    <t>7,8:100% 6,9:0%</t>
  </si>
  <si>
    <t>Lokuta-Jõeküla tee</t>
  </si>
  <si>
    <t>Rapla :77% Järva :23%</t>
  </si>
  <si>
    <t>Kehtna vald:77% Türi vald:23%</t>
  </si>
  <si>
    <t>90:100%</t>
  </si>
  <si>
    <t>EI:78% muu:22%</t>
  </si>
  <si>
    <t xml:space="preserve"> 4:74%  3:26%</t>
  </si>
  <si>
    <t>6:45% 5,8:26% 6,2:26% 6,4:2%</t>
  </si>
  <si>
    <t>Kivi-Vigala - Avaste - Vana-Vigala tee</t>
  </si>
  <si>
    <t>79:100%</t>
  </si>
  <si>
    <t>EI:73% muu:27%</t>
  </si>
  <si>
    <t xml:space="preserve"> 4:78%  3:22%</t>
  </si>
  <si>
    <t>5,3:25% 5,5:25% 5,7:14% 5:14% 5,8:12% 5,6:9% 6:1% 11,3:0% 7,5:0% 8:0%</t>
  </si>
  <si>
    <t>algus 8,64</t>
  </si>
  <si>
    <t>Ellamaa-Koluvere tee</t>
  </si>
  <si>
    <t>EI:67% muu:33%</t>
  </si>
  <si>
    <t xml:space="preserve"> 3:96%  4:4%</t>
  </si>
  <si>
    <t>6:50% 5,6:26% 5,4:12% 5,2:5% 6,4:4% 5,8:2% 6,2:1% 8,2:0% 6,5:0%</t>
  </si>
  <si>
    <t>Päärdu-Tõnumaa tee</t>
  </si>
  <si>
    <t>EI:57% muu:43%</t>
  </si>
  <si>
    <t xml:space="preserve"> 4:77%  3:14%  5:9%</t>
  </si>
  <si>
    <t>6,3:21% 6,1:18% 6,4:16% 6,2:12% 5,8:11% 6,5:8% 6:7% 5,7:4% 5,9:4% 11:0% 8:0%</t>
  </si>
  <si>
    <t>Maidla-Ollimäe tee</t>
  </si>
  <si>
    <t>61:100%</t>
  </si>
  <si>
    <t>muu:51% EI:49%</t>
  </si>
  <si>
    <t xml:space="preserve"> 3:50%  4:50%</t>
  </si>
  <si>
    <t>6:68% 6,3:30% 7,6:2% 19,5:1%</t>
  </si>
  <si>
    <t>Hagudi-Kodila tee</t>
  </si>
  <si>
    <t>EI:74% muu:26%</t>
  </si>
  <si>
    <t xml:space="preserve"> 3:65%  2:35%</t>
  </si>
  <si>
    <t>6,2:71% 6,3:27% 5,8:2% 6:0%</t>
  </si>
  <si>
    <t>52:100%</t>
  </si>
  <si>
    <t>EI:83% muu:17%</t>
  </si>
  <si>
    <t xml:space="preserve"> 4:70%  3:30%</t>
  </si>
  <si>
    <t>6,1:22% 6,5:21% 5,5:20% 6,9:14% 6:9% 6,2:6% 7:5% 6,3:3% 5,2:0%</t>
  </si>
  <si>
    <t>Naistevalla-Märjamaa tee</t>
  </si>
  <si>
    <t>Märjamaa vald:100.0%</t>
  </si>
  <si>
    <t>51:100.0%</t>
  </si>
  <si>
    <t>EI:80% muu:20%</t>
  </si>
  <si>
    <t>2:53%  3:47%</t>
  </si>
  <si>
    <t>5:100%</t>
  </si>
  <si>
    <t>6,3:67% 6:17% 6,2:16%</t>
  </si>
  <si>
    <t>EI:61% muu:39%</t>
  </si>
  <si>
    <t>3:68%  2:32%</t>
  </si>
  <si>
    <t>Märjamaa vald:57% Rapla vald:43%</t>
  </si>
  <si>
    <t>EI:91% muu:9%</t>
  </si>
  <si>
    <t xml:space="preserve"> 3:40%  2:38%  4:22%</t>
  </si>
  <si>
    <t>5,8:38% 4,8:31% 6:12% 5,5:12% 6,2:3% 5,4:3%</t>
  </si>
  <si>
    <t>6:94% 5,7:6%</t>
  </si>
  <si>
    <t>Konuvere-Kilgi tee</t>
  </si>
  <si>
    <t>51:100%</t>
  </si>
  <si>
    <t>EI:72% muu:28%</t>
  </si>
  <si>
    <t xml:space="preserve"> 4:57%  5:43%</t>
  </si>
  <si>
    <t>5:61% 5,5:33% 5,2:7%</t>
  </si>
  <si>
    <t>Vaopere-Tamsi-Kuimetsa tee</t>
  </si>
  <si>
    <t>34:100%</t>
  </si>
  <si>
    <t>EI:54% muu:46%</t>
  </si>
  <si>
    <t xml:space="preserve"> 3:56%  2:22%  4:22%</t>
  </si>
  <si>
    <t>5,6:28% 5,2:25% 5,4:22% 5,8:13% 6:8% 9,5:1% 7:1% 6,2:1% 6,3:1%</t>
  </si>
  <si>
    <t>61-48-42-34 Viimane loendus tehti 2024 tee alguses, kus liikus kõige väiksem. Põhiline liikus tuleb teele  ja läheb teelt teiselt poolt ehk Kuimetsast ja tee teises pooles on ka elamuid rohkem.</t>
  </si>
  <si>
    <t>Eidapere-Kõnnu tee</t>
  </si>
  <si>
    <t>50:100%</t>
  </si>
  <si>
    <t xml:space="preserve"> 4:51%  3:49%</t>
  </si>
  <si>
    <t>5:78% 5,5:21% 15,7:1% 18:0%</t>
  </si>
  <si>
    <t>Arvestuslik pikkus</t>
  </si>
  <si>
    <t>Vahe km</t>
  </si>
  <si>
    <t>Vahe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</si>
</sst>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7"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Arial"/>
      <family val="2"/>
    </font>
    <font>
      <sz val="10"/>
      <color theme="1"/>
      <name val="Arial"/>
      <family val="2"/>
      <charset val="186"/>
    </font>
    <font>
      <b/>
      <sz val="10"/>
      <color rgb="FFFF0000"/>
      <name val="Arial"/>
      <family val="2"/>
      <charset val="186"/>
    </font>
    <font>
      <b/>
      <sz val="10"/>
      <name val="Arial"/>
      <family val="2"/>
      <charset val="186"/>
    </font>
    <font>
      <sz val="10"/>
      <name val="Arial"/>
      <family val="2"/>
      <charset val="186"/>
    </font>
    <font>
      <b/>
      <sz val="10"/>
      <color theme="1"/>
      <name val="Arial"/>
      <family val="2"/>
      <charset val="186"/>
    </font>
    <font>
      <b/>
      <sz val="11"/>
      <color rgb="FFFF0000"/>
      <name val="Calibri"/>
      <family val="2"/>
      <charset val="186"/>
      <scheme val="minor"/>
    </font>
    <font>
      <b/>
      <sz val="12"/>
      <color theme="1"/>
      <name val="Calibri"/>
      <family val="2"/>
      <charset val="186"/>
      <scheme val="minor"/>
    </font>
    <font>
      <b/>
      <sz val="12"/>
      <color rgb="FFC00000"/>
      <name val="Calibri"/>
      <family val="2"/>
      <charset val="186"/>
      <scheme val="minor"/>
    </font>
    <font>
      <sz val="11"/>
      <color rgb="FF000000"/>
      <name val="Calibri"/>
      <family val="2"/>
      <charset val="186"/>
      <scheme val="minor"/>
    </font>
    <font>
      <sz val="11"/>
      <color rgb="FF0070C0"/>
      <name val="Calibri"/>
      <family val="2"/>
      <charset val="186"/>
      <scheme val="minor"/>
    </font>
    <font>
      <b/>
      <sz val="11"/>
      <color rgb="FF00B0F0"/>
      <name val="Calibri"/>
      <family val="2"/>
      <charset val="186"/>
      <scheme val="minor"/>
    </font>
    <font>
      <sz val="11"/>
      <name val="Calibri"/>
      <family val="2"/>
      <charset val="186"/>
      <scheme val="minor"/>
    </font>
  </fonts>
  <fills count="1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C000"/>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6" fillId="2" borderId="1" xfId="0" applyFont="1" applyFill="1" applyBorder="1" applyAlignment="1">
      <alignment horizontal="center" vertical="center" textRotation="90" wrapText="1"/>
    </xf>
    <xf numFmtId="0" fontId="7" fillId="3" borderId="2" xfId="0" applyFont="1" applyFill="1" applyBorder="1" applyAlignment="1">
      <alignment horizontal="center" vertical="center" textRotation="90" wrapText="1"/>
    </xf>
    <xf numFmtId="0" fontId="0" fillId="4" borderId="2" xfId="0" applyFill="1" applyBorder="1" applyAlignment="1">
      <alignment horizontal="center" vertical="center"/>
    </xf>
    <xf numFmtId="0" fontId="0" fillId="0" borderId="1" xfId="0" applyBorder="1" applyAlignment="1">
      <alignment horizontal="center" vertical="center"/>
    </xf>
    <xf numFmtId="3" fontId="8" fillId="0" borderId="1" xfId="0" applyNumberFormat="1" applyFont="1" applyBorder="1" applyAlignment="1">
      <alignment horizontal="center" vertical="center" textRotation="90" wrapText="1"/>
    </xf>
    <xf numFmtId="0" fontId="5" fillId="0" borderId="1" xfId="0" applyFont="1" applyBorder="1" applyAlignment="1">
      <alignment horizontal="center" vertical="center" wrapText="1"/>
    </xf>
    <xf numFmtId="0" fontId="9" fillId="5" borderId="2" xfId="0" applyFont="1" applyFill="1" applyBorder="1" applyAlignment="1">
      <alignment horizontal="center" vertical="center" textRotation="90" wrapText="1"/>
    </xf>
    <xf numFmtId="0" fontId="3" fillId="6" borderId="0" xfId="0" applyFont="1" applyFill="1" applyAlignment="1">
      <alignment horizontal="center" vertical="center" textRotation="90"/>
    </xf>
    <xf numFmtId="3" fontId="7" fillId="2" borderId="3" xfId="0" applyNumberFormat="1" applyFont="1" applyFill="1" applyBorder="1" applyAlignment="1" applyProtection="1">
      <alignment horizontal="center" vertical="center" textRotation="90"/>
      <protection locked="0"/>
    </xf>
    <xf numFmtId="0" fontId="2" fillId="0" borderId="1" xfId="0" applyFont="1" applyBorder="1" applyAlignment="1">
      <alignment vertical="top" wrapText="1"/>
    </xf>
    <xf numFmtId="0" fontId="0" fillId="0" borderId="2" xfId="0" applyBorder="1" applyAlignment="1">
      <alignment horizontal="center" vertical="top"/>
    </xf>
    <xf numFmtId="0" fontId="0" fillId="0" borderId="2" xfId="0" applyBorder="1" applyAlignment="1">
      <alignment vertical="top"/>
    </xf>
    <xf numFmtId="0" fontId="0" fillId="0" borderId="2" xfId="0" applyBorder="1" applyAlignment="1">
      <alignment vertical="top" wrapText="1"/>
    </xf>
    <xf numFmtId="0" fontId="0" fillId="7" borderId="2" xfId="0" applyFill="1" applyBorder="1" applyAlignment="1">
      <alignment vertical="top"/>
    </xf>
    <xf numFmtId="0" fontId="10" fillId="2" borderId="2" xfId="0" applyFont="1" applyFill="1" applyBorder="1" applyAlignment="1">
      <alignment horizontal="center" vertical="top"/>
    </xf>
    <xf numFmtId="0" fontId="3" fillId="3" borderId="2" xfId="0" applyFont="1" applyFill="1" applyBorder="1" applyAlignment="1">
      <alignment horizontal="center" vertical="top"/>
    </xf>
    <xf numFmtId="0" fontId="0" fillId="4" borderId="2" xfId="0" applyFill="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1" fillId="8" borderId="2" xfId="0" applyFont="1" applyFill="1" applyBorder="1" applyAlignment="1">
      <alignment horizontal="center" vertical="center"/>
    </xf>
    <xf numFmtId="0" fontId="12" fillId="6" borderId="2" xfId="0" applyFont="1" applyFill="1" applyBorder="1" applyAlignment="1">
      <alignment horizontal="center" vertical="center"/>
    </xf>
    <xf numFmtId="3" fontId="0" fillId="9" borderId="4" xfId="0" applyNumberFormat="1" applyFill="1" applyBorder="1" applyAlignment="1" applyProtection="1">
      <alignment horizontal="center" vertical="center" wrapText="1"/>
      <protection locked="0"/>
    </xf>
    <xf numFmtId="0" fontId="0" fillId="9" borderId="2" xfId="0" applyFill="1" applyBorder="1" applyAlignment="1">
      <alignment horizontal="center" vertical="center"/>
    </xf>
    <xf numFmtId="0" fontId="0" fillId="10" borderId="2" xfId="0" applyFill="1" applyBorder="1" applyAlignment="1">
      <alignment horizontal="center" vertical="top"/>
    </xf>
    <xf numFmtId="0" fontId="0" fillId="9" borderId="4" xfId="0" applyFill="1" applyBorder="1" applyAlignment="1">
      <alignment horizontal="center" vertical="center"/>
    </xf>
    <xf numFmtId="0" fontId="0" fillId="11" borderId="2" xfId="0" applyFill="1" applyBorder="1" applyAlignment="1">
      <alignment vertical="top" wrapText="1"/>
    </xf>
    <xf numFmtId="0" fontId="0" fillId="10" borderId="2" xfId="0" applyFill="1" applyBorder="1" applyAlignment="1">
      <alignment vertical="top" wrapText="1"/>
    </xf>
    <xf numFmtId="0" fontId="0" fillId="12" borderId="2" xfId="0" applyFill="1" applyBorder="1" applyAlignment="1">
      <alignment horizontal="center" vertical="top"/>
    </xf>
    <xf numFmtId="0" fontId="13" fillId="13" borderId="2" xfId="0" applyFont="1"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xf>
    <xf numFmtId="0" fontId="0" fillId="10" borderId="1" xfId="0" applyFill="1" applyBorder="1" applyAlignment="1">
      <alignment horizontal="center" vertical="top"/>
    </xf>
    <xf numFmtId="0" fontId="10" fillId="2" borderId="1" xfId="0" applyFont="1" applyFill="1" applyBorder="1" applyAlignment="1">
      <alignment horizontal="center" vertical="top"/>
    </xf>
    <xf numFmtId="0" fontId="0" fillId="4" borderId="1" xfId="0"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7" borderId="2" xfId="0" applyFill="1" applyBorder="1" applyAlignment="1">
      <alignment vertical="top" wrapText="1"/>
    </xf>
    <xf numFmtId="0" fontId="0" fillId="4" borderId="2" xfId="0" applyFill="1" applyBorder="1" applyAlignment="1">
      <alignment horizontal="center" vertical="top"/>
    </xf>
    <xf numFmtId="0" fontId="0" fillId="10" borderId="2" xfId="0" applyFill="1" applyBorder="1" applyAlignment="1">
      <alignment horizontal="center" vertical="top" wrapText="1"/>
    </xf>
    <xf numFmtId="0" fontId="0" fillId="6" borderId="2" xfId="0" applyFill="1" applyBorder="1" applyAlignment="1">
      <alignment vertical="top"/>
    </xf>
    <xf numFmtId="0" fontId="11" fillId="5" borderId="2" xfId="0" applyFont="1" applyFill="1" applyBorder="1" applyAlignment="1">
      <alignment horizontal="center" vertical="center"/>
    </xf>
    <xf numFmtId="0" fontId="0" fillId="14" borderId="2" xfId="0" applyFill="1" applyBorder="1" applyAlignment="1">
      <alignment vertical="top"/>
    </xf>
    <xf numFmtId="0" fontId="0" fillId="14" borderId="2" xfId="0" applyFill="1" applyBorder="1" applyAlignment="1">
      <alignment vertical="top" wrapText="1"/>
    </xf>
    <xf numFmtId="0" fontId="0" fillId="15" borderId="2" xfId="0" applyFill="1" applyBorder="1" applyAlignment="1">
      <alignment vertical="top" wrapText="1"/>
    </xf>
    <xf numFmtId="0" fontId="0" fillId="15" borderId="2" xfId="0" applyFill="1" applyBorder="1" applyAlignment="1">
      <alignment horizontal="center" vertical="top" wrapText="1"/>
    </xf>
    <xf numFmtId="0" fontId="0" fillId="0" borderId="0" xfId="0" applyAlignment="1">
      <alignment horizontal="center" vertical="top"/>
    </xf>
    <xf numFmtId="0" fontId="3" fillId="10" borderId="0" xfId="0" applyFont="1" applyFill="1"/>
    <xf numFmtId="164" fontId="3" fillId="0" borderId="5" xfId="0" applyNumberFormat="1" applyFont="1" applyBorder="1"/>
    <xf numFmtId="164" fontId="3" fillId="0" borderId="6" xfId="0" applyNumberFormat="1" applyFont="1" applyBorder="1"/>
    <xf numFmtId="164" fontId="3" fillId="0" borderId="2" xfId="0" applyNumberFormat="1" applyFont="1" applyBorder="1"/>
    <xf numFmtId="164" fontId="10" fillId="10" borderId="2" xfId="0" applyNumberFormat="1" applyFont="1" applyFill="1" applyBorder="1"/>
    <xf numFmtId="0" fontId="14" fillId="0" borderId="2" xfId="0" applyFont="1" applyBorder="1" applyAlignment="1">
      <alignment vertical="top"/>
    </xf>
    <xf numFmtId="0" fontId="14" fillId="0" borderId="2" xfId="0" applyFont="1" applyBorder="1"/>
    <xf numFmtId="0" fontId="15" fillId="0" borderId="2" xfId="0" applyFont="1" applyBorder="1"/>
    <xf numFmtId="3" fontId="0" fillId="0" borderId="0" xfId="0" applyNumberFormat="1"/>
    <xf numFmtId="0" fontId="16" fillId="16" borderId="2" xfId="0" applyFont="1" applyFill="1" applyBorder="1"/>
    <xf numFmtId="164" fontId="10" fillId="0" borderId="2" xfId="0" applyNumberFormat="1" applyFont="1" applyBorder="1"/>
    <xf numFmtId="165" fontId="10" fillId="0" borderId="2" xfId="1" applyNumberFormat="1" applyFont="1" applyBorder="1"/>
  </cellXfs>
  <cellStyles count="2">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6E5E0-76AF-4065-86CE-CA3A5C9B62F2}">
  <dimension ref="A1:AF43"/>
  <sheetViews>
    <sheetView tabSelected="1" topLeftCell="H1" workbookViewId="0">
      <pane ySplit="3" topLeftCell="A38" activePane="bottomLeft" state="frozen"/>
      <selection pane="bottomLeft" activeCell="P42" sqref="P42"/>
    </sheetView>
  </sheetViews>
  <sheetFormatPr defaultRowHeight="14.4" x14ac:dyDescent="0.3"/>
  <cols>
    <col min="1" max="1" width="5.5546875" customWidth="1"/>
    <col min="2" max="2" width="5.77734375" customWidth="1"/>
    <col min="3" max="3" width="17.88671875" customWidth="1"/>
    <col min="4" max="6" width="6.33203125" customWidth="1"/>
    <col min="7" max="7" width="10.6640625" bestFit="1" customWidth="1"/>
    <col min="9" max="9" width="10" customWidth="1"/>
    <col min="10" max="10" width="8.88671875" style="1" customWidth="1"/>
    <col min="11" max="16" width="4.88671875" customWidth="1"/>
    <col min="17" max="17" width="6.33203125" customWidth="1"/>
    <col min="18" max="18" width="8" customWidth="1"/>
    <col min="19" max="20" width="7.21875" customWidth="1"/>
    <col min="23" max="23" width="7.88671875" customWidth="1"/>
    <col min="24" max="24" width="18.77734375" customWidth="1"/>
    <col min="25" max="25" width="7.6640625" customWidth="1"/>
    <col min="27" max="29" width="7.109375" customWidth="1"/>
    <col min="30" max="30" width="21.44140625" customWidth="1"/>
  </cols>
  <sheetData>
    <row r="1" spans="1:31" x14ac:dyDescent="0.3">
      <c r="A1" t="s">
        <v>0</v>
      </c>
    </row>
    <row r="2" spans="1:31" ht="15" thickBot="1" x14ac:dyDescent="0.35"/>
    <row r="3" spans="1:31" ht="154.19999999999999" x14ac:dyDescent="0.3">
      <c r="A3" s="2" t="s">
        <v>1</v>
      </c>
      <c r="B3" s="2" t="s">
        <v>2</v>
      </c>
      <c r="C3" s="2" t="s">
        <v>3</v>
      </c>
      <c r="D3" s="2" t="s">
        <v>4</v>
      </c>
      <c r="E3" s="2" t="s">
        <v>5</v>
      </c>
      <c r="F3" s="3" t="s">
        <v>6</v>
      </c>
      <c r="G3" s="4" t="s">
        <v>7</v>
      </c>
      <c r="H3" s="4" t="s">
        <v>8</v>
      </c>
      <c r="I3" s="4" t="s">
        <v>9</v>
      </c>
      <c r="J3" s="4" t="s">
        <v>10</v>
      </c>
      <c r="K3" s="5" t="s">
        <v>11</v>
      </c>
      <c r="L3" s="5" t="s">
        <v>12</v>
      </c>
      <c r="M3" s="5" t="s">
        <v>13</v>
      </c>
      <c r="N3" s="5" t="s">
        <v>14</v>
      </c>
      <c r="O3" s="5" t="s">
        <v>15</v>
      </c>
      <c r="P3" s="5" t="s">
        <v>16</v>
      </c>
      <c r="Q3" s="6" t="s">
        <v>17</v>
      </c>
      <c r="R3" s="7" t="s">
        <v>18</v>
      </c>
      <c r="S3" s="8" t="s">
        <v>19</v>
      </c>
      <c r="T3" s="9" t="s">
        <v>20</v>
      </c>
      <c r="U3" s="10" t="s">
        <v>21</v>
      </c>
      <c r="V3" s="10" t="s">
        <v>22</v>
      </c>
      <c r="W3" s="10" t="s">
        <v>23</v>
      </c>
      <c r="X3" s="11" t="s">
        <v>24</v>
      </c>
      <c r="Y3" s="12" t="s">
        <v>25</v>
      </c>
      <c r="Z3" s="13" t="s">
        <v>26</v>
      </c>
      <c r="AA3" s="14" t="s">
        <v>27</v>
      </c>
      <c r="AB3" s="14" t="s">
        <v>28</v>
      </c>
      <c r="AC3" s="14" t="s">
        <v>29</v>
      </c>
      <c r="AD3" s="14" t="s">
        <v>30</v>
      </c>
      <c r="AE3" s="15" t="s">
        <v>31</v>
      </c>
    </row>
    <row r="4" spans="1:31" ht="28.8" x14ac:dyDescent="0.3">
      <c r="A4" s="16">
        <v>6</v>
      </c>
      <c r="B4" s="17">
        <v>20102</v>
      </c>
      <c r="C4" s="18" t="s">
        <v>32</v>
      </c>
      <c r="D4" s="17">
        <v>0</v>
      </c>
      <c r="E4" s="17">
        <v>2.367</v>
      </c>
      <c r="F4" s="17">
        <v>2.367</v>
      </c>
      <c r="G4" s="19" t="s">
        <v>33</v>
      </c>
      <c r="H4" s="17" t="s">
        <v>34</v>
      </c>
      <c r="I4" s="18" t="s">
        <v>35</v>
      </c>
      <c r="J4" s="18" t="s">
        <v>36</v>
      </c>
      <c r="K4" s="16">
        <v>44</v>
      </c>
      <c r="L4" s="16">
        <v>100</v>
      </c>
      <c r="M4" s="16">
        <v>100</v>
      </c>
      <c r="N4" s="16">
        <v>8</v>
      </c>
      <c r="O4" s="16">
        <v>1</v>
      </c>
      <c r="P4" s="16">
        <v>20</v>
      </c>
      <c r="Q4" s="20">
        <v>65</v>
      </c>
      <c r="R4" s="21">
        <v>2028</v>
      </c>
      <c r="S4" s="22" t="s">
        <v>37</v>
      </c>
      <c r="T4" s="23" t="s">
        <v>38</v>
      </c>
      <c r="U4" s="18" t="s">
        <v>39</v>
      </c>
      <c r="V4" s="23" t="s">
        <v>40</v>
      </c>
      <c r="W4" s="24" t="s">
        <v>41</v>
      </c>
      <c r="X4" s="18"/>
      <c r="Y4" s="25">
        <f>IF(AA4=1,20,IF(AB4=1,10,IF(AC4=1,0)))</f>
        <v>20</v>
      </c>
      <c r="Z4" s="26">
        <f>Q4-P4+Y4</f>
        <v>65</v>
      </c>
      <c r="AA4" s="27">
        <v>1</v>
      </c>
      <c r="AB4" s="28"/>
      <c r="AC4" s="28"/>
      <c r="AD4" s="16"/>
      <c r="AE4" s="16"/>
    </row>
    <row r="5" spans="1:31" ht="28.8" x14ac:dyDescent="0.3">
      <c r="A5" s="16">
        <v>16</v>
      </c>
      <c r="B5" s="17">
        <v>20250</v>
      </c>
      <c r="C5" s="18" t="s">
        <v>42</v>
      </c>
      <c r="D5" s="17">
        <v>2.79</v>
      </c>
      <c r="E5" s="17">
        <v>4.1349999999999998</v>
      </c>
      <c r="F5" s="17">
        <v>1.3449999999999998</v>
      </c>
      <c r="G5" s="19" t="s">
        <v>33</v>
      </c>
      <c r="H5" s="17" t="s">
        <v>34</v>
      </c>
      <c r="I5" s="18" t="s">
        <v>43</v>
      </c>
      <c r="J5" s="18" t="s">
        <v>44</v>
      </c>
      <c r="K5" s="16">
        <v>87</v>
      </c>
      <c r="L5" s="29">
        <v>93</v>
      </c>
      <c r="M5" s="16">
        <v>0</v>
      </c>
      <c r="N5" s="16">
        <v>15</v>
      </c>
      <c r="O5" s="16">
        <v>10</v>
      </c>
      <c r="P5" s="16">
        <v>20</v>
      </c>
      <c r="Q5" s="20">
        <v>60</v>
      </c>
      <c r="R5" s="21">
        <v>2029</v>
      </c>
      <c r="S5" s="22" t="s">
        <v>37</v>
      </c>
      <c r="T5" s="23" t="s">
        <v>38</v>
      </c>
      <c r="U5" s="18" t="s">
        <v>45</v>
      </c>
      <c r="V5" s="23" t="s">
        <v>46</v>
      </c>
      <c r="W5" s="24" t="s">
        <v>47</v>
      </c>
      <c r="X5" s="18"/>
      <c r="Y5" s="25">
        <f>IF(AA5=1,20,IF(AB5=1,10,IF(AC5=1,0)))</f>
        <v>20</v>
      </c>
      <c r="Z5" s="26">
        <f>Q5-P5+Y5</f>
        <v>60</v>
      </c>
      <c r="AA5" s="27">
        <v>1</v>
      </c>
      <c r="AB5" s="28"/>
      <c r="AC5" s="28"/>
      <c r="AD5" s="16"/>
      <c r="AE5" s="16"/>
    </row>
    <row r="6" spans="1:31" ht="28.8" x14ac:dyDescent="0.3">
      <c r="A6" s="16">
        <v>39</v>
      </c>
      <c r="B6" s="17">
        <v>20250</v>
      </c>
      <c r="C6" s="18" t="s">
        <v>42</v>
      </c>
      <c r="D6" s="17">
        <v>1.2729999999999999</v>
      </c>
      <c r="E6" s="17">
        <v>2.052</v>
      </c>
      <c r="F6" s="17">
        <v>0.77900000000000014</v>
      </c>
      <c r="G6" s="19" t="s">
        <v>33</v>
      </c>
      <c r="H6" s="17" t="s">
        <v>34</v>
      </c>
      <c r="I6" s="18" t="s">
        <v>43</v>
      </c>
      <c r="J6" s="18" t="s">
        <v>44</v>
      </c>
      <c r="K6" s="16">
        <v>87</v>
      </c>
      <c r="L6" s="29">
        <v>93</v>
      </c>
      <c r="M6" s="16">
        <v>0</v>
      </c>
      <c r="N6" s="16">
        <v>0</v>
      </c>
      <c r="O6" s="16">
        <v>3</v>
      </c>
      <c r="P6" s="16">
        <v>20</v>
      </c>
      <c r="Q6" s="20">
        <v>56</v>
      </c>
      <c r="R6" s="21">
        <v>2029</v>
      </c>
      <c r="S6" s="22" t="s">
        <v>37</v>
      </c>
      <c r="T6" s="23" t="s">
        <v>38</v>
      </c>
      <c r="U6" s="18" t="s">
        <v>48</v>
      </c>
      <c r="V6" s="23" t="s">
        <v>49</v>
      </c>
      <c r="W6" s="24" t="s">
        <v>41</v>
      </c>
      <c r="X6" s="18"/>
      <c r="Y6" s="25">
        <f>IF(AA6=1,20,IF(AB6=1,10,IF(AC6=1,0)))</f>
        <v>20</v>
      </c>
      <c r="Z6" s="26">
        <f>Q6-P6+Y6</f>
        <v>56</v>
      </c>
      <c r="AA6" s="27">
        <v>1</v>
      </c>
      <c r="AB6" s="28"/>
      <c r="AC6" s="28"/>
      <c r="AD6" s="16"/>
      <c r="AE6" s="16"/>
    </row>
    <row r="7" spans="1:31" ht="57.6" x14ac:dyDescent="0.3">
      <c r="A7" s="16">
        <v>55</v>
      </c>
      <c r="B7" s="17">
        <v>20102</v>
      </c>
      <c r="C7" s="18" t="s">
        <v>32</v>
      </c>
      <c r="D7" s="17">
        <v>3.4020000000000001</v>
      </c>
      <c r="E7" s="17">
        <v>7.91</v>
      </c>
      <c r="F7" s="17">
        <v>4.508</v>
      </c>
      <c r="G7" s="19" t="s">
        <v>33</v>
      </c>
      <c r="H7" s="17" t="s">
        <v>34</v>
      </c>
      <c r="I7" s="18" t="s">
        <v>35</v>
      </c>
      <c r="J7" s="18" t="s">
        <v>36</v>
      </c>
      <c r="K7" s="16">
        <v>44</v>
      </c>
      <c r="L7" s="16">
        <v>100</v>
      </c>
      <c r="M7" s="16">
        <v>100</v>
      </c>
      <c r="N7" s="16">
        <v>3</v>
      </c>
      <c r="O7" s="16">
        <v>2</v>
      </c>
      <c r="P7" s="16">
        <v>10</v>
      </c>
      <c r="Q7" s="20">
        <v>54</v>
      </c>
      <c r="R7" s="21"/>
      <c r="S7" s="22" t="s">
        <v>50</v>
      </c>
      <c r="T7" s="23" t="s">
        <v>38</v>
      </c>
      <c r="U7" s="18" t="s">
        <v>51</v>
      </c>
      <c r="V7" s="23" t="s">
        <v>52</v>
      </c>
      <c r="W7" s="24" t="s">
        <v>53</v>
      </c>
      <c r="X7" s="18"/>
      <c r="Y7" s="25">
        <f>IF(AA7=1,20,IF(AB7=1,10,IF(AC7=1,0)))</f>
        <v>10</v>
      </c>
      <c r="Z7" s="26">
        <f>Q7-P7+Y7</f>
        <v>54</v>
      </c>
      <c r="AA7" s="30"/>
      <c r="AB7" s="28">
        <v>1</v>
      </c>
      <c r="AC7" s="28"/>
      <c r="AD7" s="16"/>
      <c r="AE7" s="16"/>
    </row>
    <row r="8" spans="1:31" ht="86.4" x14ac:dyDescent="0.3">
      <c r="A8" s="16">
        <v>62</v>
      </c>
      <c r="B8" s="17">
        <v>20169</v>
      </c>
      <c r="C8" s="18" t="s">
        <v>54</v>
      </c>
      <c r="D8" s="17">
        <v>0.28499999999999998</v>
      </c>
      <c r="E8" s="17">
        <v>2.758</v>
      </c>
      <c r="F8" s="17">
        <v>2.4729999999999999</v>
      </c>
      <c r="G8" s="19" t="s">
        <v>33</v>
      </c>
      <c r="H8" s="17" t="s">
        <v>34</v>
      </c>
      <c r="I8" s="18" t="s">
        <v>55</v>
      </c>
      <c r="J8" s="18" t="s">
        <v>56</v>
      </c>
      <c r="K8" s="16">
        <v>56</v>
      </c>
      <c r="L8" s="16">
        <v>100</v>
      </c>
      <c r="M8" s="16">
        <v>0</v>
      </c>
      <c r="N8" s="16">
        <v>24</v>
      </c>
      <c r="O8" s="16">
        <v>8</v>
      </c>
      <c r="P8" s="16">
        <v>20</v>
      </c>
      <c r="Q8" s="20">
        <v>53</v>
      </c>
      <c r="R8" s="21">
        <v>2029</v>
      </c>
      <c r="S8" s="22" t="s">
        <v>37</v>
      </c>
      <c r="T8" s="23" t="s">
        <v>38</v>
      </c>
      <c r="U8" s="18" t="s">
        <v>57</v>
      </c>
      <c r="V8" s="23" t="s">
        <v>49</v>
      </c>
      <c r="W8" s="24" t="s">
        <v>58</v>
      </c>
      <c r="X8" s="18"/>
      <c r="Y8" s="25">
        <f>IF(AA8=1,20,IF(AB8=1,10,IF(AC8=1,0)))</f>
        <v>20</v>
      </c>
      <c r="Z8" s="26">
        <f>Q8-P8+Y8</f>
        <v>53</v>
      </c>
      <c r="AA8" s="27">
        <v>1</v>
      </c>
      <c r="AB8" s="28"/>
      <c r="AC8" s="28"/>
      <c r="AD8" s="16"/>
      <c r="AE8" s="16"/>
    </row>
    <row r="9" spans="1:31" ht="100.8" x14ac:dyDescent="0.3">
      <c r="A9" s="16">
        <v>74</v>
      </c>
      <c r="B9" s="17">
        <v>20176</v>
      </c>
      <c r="C9" s="18" t="s">
        <v>59</v>
      </c>
      <c r="D9" s="17">
        <v>0</v>
      </c>
      <c r="E9" s="17">
        <v>6.6390000000000002</v>
      </c>
      <c r="F9" s="17">
        <v>6.6390000000000002</v>
      </c>
      <c r="G9" s="19" t="s">
        <v>33</v>
      </c>
      <c r="H9" s="17" t="s">
        <v>34</v>
      </c>
      <c r="I9" s="18" t="s">
        <v>55</v>
      </c>
      <c r="J9" s="18" t="s">
        <v>60</v>
      </c>
      <c r="K9" s="16">
        <v>54</v>
      </c>
      <c r="L9" s="16">
        <v>100</v>
      </c>
      <c r="M9" s="16">
        <v>7</v>
      </c>
      <c r="N9" s="16">
        <v>13</v>
      </c>
      <c r="O9" s="16">
        <v>5</v>
      </c>
      <c r="P9" s="16">
        <v>20</v>
      </c>
      <c r="Q9" s="20">
        <v>51</v>
      </c>
      <c r="R9" s="21"/>
      <c r="S9" s="22" t="s">
        <v>37</v>
      </c>
      <c r="T9" s="23" t="s">
        <v>38</v>
      </c>
      <c r="U9" s="18" t="s">
        <v>61</v>
      </c>
      <c r="V9" s="23" t="s">
        <v>62</v>
      </c>
      <c r="W9" s="24" t="s">
        <v>63</v>
      </c>
      <c r="X9" s="31" t="s">
        <v>64</v>
      </c>
      <c r="Y9" s="25">
        <f>IF(AA9=1,20,IF(AB9=1,10,IF(AC9=1,0)))</f>
        <v>20</v>
      </c>
      <c r="Z9" s="26">
        <f>Q9-P9+Y9</f>
        <v>51</v>
      </c>
      <c r="AA9" s="27">
        <v>1</v>
      </c>
      <c r="AB9" s="28"/>
      <c r="AC9" s="28"/>
      <c r="AD9" s="16"/>
      <c r="AE9" s="16"/>
    </row>
    <row r="10" spans="1:31" ht="259.2" x14ac:dyDescent="0.3">
      <c r="A10" s="16">
        <v>109</v>
      </c>
      <c r="B10" s="17">
        <v>20177</v>
      </c>
      <c r="C10" s="18" t="s">
        <v>65</v>
      </c>
      <c r="D10" s="17">
        <v>4</v>
      </c>
      <c r="E10" s="17">
        <v>4.2249999999999996</v>
      </c>
      <c r="F10" s="17">
        <v>0.22499999999999964</v>
      </c>
      <c r="G10" s="19" t="s">
        <v>33</v>
      </c>
      <c r="H10" s="17" t="s">
        <v>34</v>
      </c>
      <c r="I10" s="18" t="s">
        <v>55</v>
      </c>
      <c r="J10" s="32" t="s">
        <v>66</v>
      </c>
      <c r="K10" s="29">
        <v>53</v>
      </c>
      <c r="L10" s="29">
        <v>100</v>
      </c>
      <c r="M10" s="16">
        <v>0</v>
      </c>
      <c r="N10" s="33">
        <v>73</v>
      </c>
      <c r="O10" s="33">
        <v>20</v>
      </c>
      <c r="P10" s="16">
        <v>0</v>
      </c>
      <c r="Q10" s="20">
        <v>46</v>
      </c>
      <c r="R10" s="21"/>
      <c r="S10" s="22" t="s">
        <v>67</v>
      </c>
      <c r="T10" s="23" t="s">
        <v>38</v>
      </c>
      <c r="U10" s="18" t="s">
        <v>39</v>
      </c>
      <c r="V10" s="23" t="s">
        <v>68</v>
      </c>
      <c r="W10" s="24" t="s">
        <v>69</v>
      </c>
      <c r="X10" s="34" t="s">
        <v>70</v>
      </c>
      <c r="Y10" s="25">
        <f>IF(AA10=1,20,IF(AB10=1,10,IF(AC10=1,0)))</f>
        <v>0</v>
      </c>
      <c r="Z10" s="26">
        <f>Q10-P10+Y10</f>
        <v>46</v>
      </c>
      <c r="AA10" s="30"/>
      <c r="AB10" s="28"/>
      <c r="AC10" s="28">
        <v>1</v>
      </c>
      <c r="AD10" s="16"/>
      <c r="AE10" s="16"/>
    </row>
    <row r="11" spans="1:31" ht="172.8" x14ac:dyDescent="0.3">
      <c r="A11" s="16">
        <v>110</v>
      </c>
      <c r="B11" s="17">
        <v>20194</v>
      </c>
      <c r="C11" s="18" t="s">
        <v>71</v>
      </c>
      <c r="D11" s="17">
        <v>0</v>
      </c>
      <c r="E11" s="17">
        <v>3.694</v>
      </c>
      <c r="F11" s="17">
        <v>3.694</v>
      </c>
      <c r="G11" s="19" t="s">
        <v>33</v>
      </c>
      <c r="H11" s="17" t="s">
        <v>34</v>
      </c>
      <c r="I11" s="18" t="s">
        <v>55</v>
      </c>
      <c r="J11" s="18" t="s">
        <v>72</v>
      </c>
      <c r="K11" s="16">
        <v>40</v>
      </c>
      <c r="L11" s="16">
        <v>80</v>
      </c>
      <c r="M11" s="16">
        <v>0</v>
      </c>
      <c r="N11" s="16">
        <v>24</v>
      </c>
      <c r="O11" s="16">
        <v>7</v>
      </c>
      <c r="P11" s="16">
        <v>20</v>
      </c>
      <c r="Q11" s="20">
        <v>46</v>
      </c>
      <c r="R11" s="21"/>
      <c r="S11" s="22" t="s">
        <v>37</v>
      </c>
      <c r="T11" s="23" t="s">
        <v>38</v>
      </c>
      <c r="U11" s="18" t="s">
        <v>73</v>
      </c>
      <c r="V11" s="23" t="s">
        <v>74</v>
      </c>
      <c r="W11" s="24" t="s">
        <v>75</v>
      </c>
      <c r="X11" s="18"/>
      <c r="Y11" s="25">
        <f>IF(AA11=1,20,IF(AB11=1,10,IF(AC11=1,0)))</f>
        <v>20</v>
      </c>
      <c r="Z11" s="26">
        <f>Q11-P11+Y11</f>
        <v>46</v>
      </c>
      <c r="AA11" s="27">
        <v>1</v>
      </c>
      <c r="AB11" s="28"/>
      <c r="AC11" s="28"/>
      <c r="AD11" s="16"/>
      <c r="AE11" s="16"/>
    </row>
    <row r="12" spans="1:31" ht="57.6" x14ac:dyDescent="0.3">
      <c r="A12" s="16">
        <v>159</v>
      </c>
      <c r="B12" s="35">
        <v>20249</v>
      </c>
      <c r="C12" s="36" t="s">
        <v>76</v>
      </c>
      <c r="D12" s="35">
        <v>0.92800000000000005</v>
      </c>
      <c r="E12" s="35">
        <v>2.395</v>
      </c>
      <c r="F12" s="17">
        <v>1.4670000000000001</v>
      </c>
      <c r="G12" s="19" t="s">
        <v>33</v>
      </c>
      <c r="H12" s="35" t="s">
        <v>34</v>
      </c>
      <c r="I12" s="18" t="s">
        <v>43</v>
      </c>
      <c r="J12" s="36" t="s">
        <v>77</v>
      </c>
      <c r="K12" s="37">
        <v>37</v>
      </c>
      <c r="L12" s="38">
        <v>73</v>
      </c>
      <c r="M12" s="37">
        <v>100</v>
      </c>
      <c r="N12" s="37">
        <v>10</v>
      </c>
      <c r="O12" s="37">
        <v>7</v>
      </c>
      <c r="P12" s="37">
        <v>0</v>
      </c>
      <c r="Q12" s="39">
        <v>42</v>
      </c>
      <c r="R12" s="21"/>
      <c r="S12" s="40" t="s">
        <v>67</v>
      </c>
      <c r="T12" s="41" t="s">
        <v>38</v>
      </c>
      <c r="U12" s="36" t="s">
        <v>39</v>
      </c>
      <c r="V12" s="41" t="s">
        <v>78</v>
      </c>
      <c r="W12" s="42" t="s">
        <v>79</v>
      </c>
      <c r="X12" s="36"/>
      <c r="Y12" s="25">
        <f>IF(AA12=1,20,IF(AB12=1,10,IF(AC12=1,0)))</f>
        <v>0</v>
      </c>
      <c r="Z12" s="26">
        <f>Q12-P12+Y12</f>
        <v>42</v>
      </c>
      <c r="AA12" s="30"/>
      <c r="AB12" s="28"/>
      <c r="AC12" s="28">
        <v>1</v>
      </c>
      <c r="AD12" s="16"/>
      <c r="AE12" s="16"/>
    </row>
    <row r="13" spans="1:31" ht="72" x14ac:dyDescent="0.3">
      <c r="A13" s="16">
        <v>192</v>
      </c>
      <c r="B13" s="17">
        <v>20168</v>
      </c>
      <c r="C13" s="18" t="s">
        <v>80</v>
      </c>
      <c r="D13" s="17">
        <v>0</v>
      </c>
      <c r="E13" s="17">
        <v>1.645</v>
      </c>
      <c r="F13" s="17">
        <v>1.645</v>
      </c>
      <c r="G13" s="19" t="s">
        <v>33</v>
      </c>
      <c r="H13" s="17" t="s">
        <v>34</v>
      </c>
      <c r="I13" s="18" t="s">
        <v>55</v>
      </c>
      <c r="J13" s="18" t="s">
        <v>81</v>
      </c>
      <c r="K13" s="16">
        <v>46</v>
      </c>
      <c r="L13" s="16">
        <v>40</v>
      </c>
      <c r="M13" s="16">
        <v>0</v>
      </c>
      <c r="N13" s="16">
        <v>4</v>
      </c>
      <c r="O13" s="16">
        <v>2</v>
      </c>
      <c r="P13" s="16">
        <v>20</v>
      </c>
      <c r="Q13" s="20">
        <v>39</v>
      </c>
      <c r="R13" s="21"/>
      <c r="S13" s="22" t="s">
        <v>37</v>
      </c>
      <c r="T13" s="23" t="s">
        <v>38</v>
      </c>
      <c r="U13" s="18" t="s">
        <v>39</v>
      </c>
      <c r="V13" s="23" t="s">
        <v>82</v>
      </c>
      <c r="W13" s="24" t="s">
        <v>83</v>
      </c>
      <c r="X13" s="18"/>
      <c r="Y13" s="25">
        <f>IF(AA13=1,20,IF(AB13=1,10,IF(AC13=1,0)))</f>
        <v>20</v>
      </c>
      <c r="Z13" s="26">
        <f>Q13-P13+Y13</f>
        <v>39</v>
      </c>
      <c r="AA13" s="27">
        <v>1</v>
      </c>
      <c r="AB13" s="28"/>
      <c r="AC13" s="28"/>
      <c r="AD13" s="16"/>
      <c r="AE13" s="16"/>
    </row>
    <row r="14" spans="1:31" ht="172.8" x14ac:dyDescent="0.3">
      <c r="A14" s="16">
        <v>207</v>
      </c>
      <c r="B14" s="17">
        <v>16196</v>
      </c>
      <c r="C14" s="18" t="s">
        <v>84</v>
      </c>
      <c r="D14" s="17">
        <v>13.54</v>
      </c>
      <c r="E14" s="17">
        <v>20.189</v>
      </c>
      <c r="F14" s="17">
        <v>6.6490000000000009</v>
      </c>
      <c r="G14" s="43" t="s">
        <v>85</v>
      </c>
      <c r="H14" s="18" t="s">
        <v>86</v>
      </c>
      <c r="I14" s="18" t="s">
        <v>87</v>
      </c>
      <c r="J14" s="18" t="s">
        <v>88</v>
      </c>
      <c r="K14" s="16">
        <v>39</v>
      </c>
      <c r="L14" s="16">
        <v>55</v>
      </c>
      <c r="M14" s="16">
        <v>0</v>
      </c>
      <c r="N14" s="16">
        <v>10</v>
      </c>
      <c r="O14" s="16">
        <v>4</v>
      </c>
      <c r="P14" s="16">
        <v>18</v>
      </c>
      <c r="Q14" s="20">
        <v>38</v>
      </c>
      <c r="R14" s="21"/>
      <c r="S14" s="22" t="s">
        <v>89</v>
      </c>
      <c r="T14" s="23" t="s">
        <v>38</v>
      </c>
      <c r="U14" s="18" t="s">
        <v>90</v>
      </c>
      <c r="V14" s="23" t="s">
        <v>91</v>
      </c>
      <c r="W14" s="24" t="s">
        <v>92</v>
      </c>
      <c r="X14" s="31" t="s">
        <v>93</v>
      </c>
      <c r="Y14" s="25">
        <f>IF(AA14=1,20,IF(AB14=1,10,IF(AC14=1,0)))</f>
        <v>20</v>
      </c>
      <c r="Z14" s="26">
        <f>Q14-P14+Y14</f>
        <v>40</v>
      </c>
      <c r="AA14" s="27">
        <v>1</v>
      </c>
      <c r="AB14" s="28"/>
      <c r="AC14" s="28"/>
      <c r="AD14" s="16"/>
      <c r="AE14" s="16"/>
    </row>
    <row r="15" spans="1:31" ht="100.8" x14ac:dyDescent="0.3">
      <c r="A15" s="16">
        <v>214</v>
      </c>
      <c r="B15" s="17">
        <v>20187</v>
      </c>
      <c r="C15" s="18" t="s">
        <v>94</v>
      </c>
      <c r="D15" s="17">
        <v>1.607</v>
      </c>
      <c r="E15" s="17">
        <v>5.1349999999999998</v>
      </c>
      <c r="F15" s="17">
        <v>3.5279999999999996</v>
      </c>
      <c r="G15" s="19" t="s">
        <v>33</v>
      </c>
      <c r="H15" s="17" t="s">
        <v>34</v>
      </c>
      <c r="I15" s="18" t="s">
        <v>55</v>
      </c>
      <c r="J15" s="18" t="s">
        <v>95</v>
      </c>
      <c r="K15" s="16">
        <v>45</v>
      </c>
      <c r="L15" s="16">
        <v>53</v>
      </c>
      <c r="M15" s="16">
        <v>0</v>
      </c>
      <c r="N15" s="16">
        <v>35</v>
      </c>
      <c r="O15" s="16">
        <v>5</v>
      </c>
      <c r="P15" s="16">
        <v>10</v>
      </c>
      <c r="Q15" s="20">
        <v>37</v>
      </c>
      <c r="R15" s="21"/>
      <c r="S15" s="22" t="s">
        <v>50</v>
      </c>
      <c r="T15" s="23" t="s">
        <v>38</v>
      </c>
      <c r="U15" s="18" t="s">
        <v>96</v>
      </c>
      <c r="V15" s="23" t="s">
        <v>49</v>
      </c>
      <c r="W15" s="24" t="s">
        <v>97</v>
      </c>
      <c r="X15" s="18"/>
      <c r="Y15" s="25">
        <f>IF(AA15=1,20,IF(AB15=1,10,IF(AC15=1,0)))</f>
        <v>10</v>
      </c>
      <c r="Z15" s="26">
        <f>Q15-P15+Y15</f>
        <v>37</v>
      </c>
      <c r="AA15" s="30"/>
      <c r="AB15" s="28">
        <v>1</v>
      </c>
      <c r="AC15" s="28"/>
      <c r="AD15" s="16"/>
      <c r="AE15" s="16"/>
    </row>
    <row r="16" spans="1:31" ht="57.6" x14ac:dyDescent="0.3">
      <c r="A16" s="16">
        <v>231</v>
      </c>
      <c r="B16" s="17">
        <v>20194</v>
      </c>
      <c r="C16" s="18" t="s">
        <v>71</v>
      </c>
      <c r="D16" s="17">
        <v>3.7589999999999999</v>
      </c>
      <c r="E16" s="17">
        <v>4.7089999999999996</v>
      </c>
      <c r="F16" s="17">
        <v>0.94999999999999973</v>
      </c>
      <c r="G16" s="19" t="s">
        <v>33</v>
      </c>
      <c r="H16" s="17" t="s">
        <v>34</v>
      </c>
      <c r="I16" s="18" t="s">
        <v>55</v>
      </c>
      <c r="J16" s="18" t="s">
        <v>72</v>
      </c>
      <c r="K16" s="16">
        <v>40</v>
      </c>
      <c r="L16" s="16">
        <v>80</v>
      </c>
      <c r="M16" s="16">
        <v>0</v>
      </c>
      <c r="N16" s="16">
        <v>18</v>
      </c>
      <c r="O16" s="16">
        <v>7</v>
      </c>
      <c r="P16" s="16">
        <v>10</v>
      </c>
      <c r="Q16" s="20">
        <v>35</v>
      </c>
      <c r="R16" s="21"/>
      <c r="S16" s="22" t="s">
        <v>50</v>
      </c>
      <c r="T16" s="23" t="s">
        <v>38</v>
      </c>
      <c r="U16" s="18" t="s">
        <v>98</v>
      </c>
      <c r="V16" s="23" t="s">
        <v>99</v>
      </c>
      <c r="W16" s="24" t="s">
        <v>100</v>
      </c>
      <c r="X16" s="18"/>
      <c r="Y16" s="25">
        <f>IF(AA16=1,20,IF(AB16=1,10,IF(AC16=1,0)))</f>
        <v>10</v>
      </c>
      <c r="Z16" s="26">
        <f>Q16-P16+Y16</f>
        <v>35</v>
      </c>
      <c r="AA16" s="30"/>
      <c r="AB16" s="28">
        <v>1</v>
      </c>
      <c r="AC16" s="28"/>
      <c r="AD16" s="16"/>
      <c r="AE16" s="16"/>
    </row>
    <row r="17" spans="1:31" ht="57.6" x14ac:dyDescent="0.3">
      <c r="A17" s="16">
        <v>243</v>
      </c>
      <c r="B17" s="17">
        <v>20242</v>
      </c>
      <c r="C17" s="18" t="s">
        <v>101</v>
      </c>
      <c r="D17" s="17">
        <v>0.66200000000000003</v>
      </c>
      <c r="E17" s="17">
        <v>2.9049999999999998</v>
      </c>
      <c r="F17" s="17">
        <v>2.2429999999999999</v>
      </c>
      <c r="G17" s="19" t="s">
        <v>33</v>
      </c>
      <c r="H17" s="17" t="s">
        <v>34</v>
      </c>
      <c r="I17" s="18" t="s">
        <v>35</v>
      </c>
      <c r="J17" s="18" t="s">
        <v>102</v>
      </c>
      <c r="K17" s="16">
        <v>32</v>
      </c>
      <c r="L17" s="16">
        <v>40</v>
      </c>
      <c r="M17" s="16">
        <v>0</v>
      </c>
      <c r="N17" s="16">
        <v>0</v>
      </c>
      <c r="O17" s="16">
        <v>0</v>
      </c>
      <c r="P17" s="16">
        <v>20</v>
      </c>
      <c r="Q17" s="20">
        <v>34</v>
      </c>
      <c r="R17" s="21"/>
      <c r="S17" s="22" t="s">
        <v>37</v>
      </c>
      <c r="T17" s="23" t="s">
        <v>38</v>
      </c>
      <c r="U17" s="18" t="s">
        <v>48</v>
      </c>
      <c r="V17" s="23" t="s">
        <v>103</v>
      </c>
      <c r="W17" s="24" t="s">
        <v>104</v>
      </c>
      <c r="X17" s="18"/>
      <c r="Y17" s="25">
        <f>IF(AA17=1,20,IF(AB17=1,10,IF(AC17=1,0)))</f>
        <v>20</v>
      </c>
      <c r="Z17" s="26">
        <f>Q17-P17+Y17</f>
        <v>34</v>
      </c>
      <c r="AA17" s="27">
        <v>1</v>
      </c>
      <c r="AB17" s="28"/>
      <c r="AC17" s="28"/>
      <c r="AD17" s="16"/>
      <c r="AE17" s="16"/>
    </row>
    <row r="18" spans="1:31" ht="100.8" x14ac:dyDescent="0.3">
      <c r="A18" s="16">
        <v>268</v>
      </c>
      <c r="B18" s="17">
        <v>20163</v>
      </c>
      <c r="C18" s="18" t="s">
        <v>105</v>
      </c>
      <c r="D18" s="17">
        <v>9.5000000000000001E-2</v>
      </c>
      <c r="E18" s="17">
        <v>7.2309999999999999</v>
      </c>
      <c r="F18" s="17">
        <v>7.1360000000000001</v>
      </c>
      <c r="G18" s="19" t="s">
        <v>33</v>
      </c>
      <c r="H18" s="17" t="s">
        <v>34</v>
      </c>
      <c r="I18" s="18" t="s">
        <v>55</v>
      </c>
      <c r="J18" s="18" t="s">
        <v>72</v>
      </c>
      <c r="K18" s="16">
        <v>40</v>
      </c>
      <c r="L18" s="16">
        <v>53</v>
      </c>
      <c r="M18" s="16">
        <v>0</v>
      </c>
      <c r="N18" s="16">
        <v>12</v>
      </c>
      <c r="O18" s="16">
        <v>7</v>
      </c>
      <c r="P18" s="16">
        <v>10</v>
      </c>
      <c r="Q18" s="20">
        <v>31</v>
      </c>
      <c r="R18" s="21"/>
      <c r="S18" s="22" t="s">
        <v>50</v>
      </c>
      <c r="T18" s="23" t="s">
        <v>38</v>
      </c>
      <c r="U18" s="18" t="s">
        <v>61</v>
      </c>
      <c r="V18" s="23" t="s">
        <v>106</v>
      </c>
      <c r="W18" s="24" t="s">
        <v>107</v>
      </c>
      <c r="X18" s="18"/>
      <c r="Y18" s="25">
        <f>IF(AA18=1,20,IF(AB18=1,10,IF(AC18=1,0)))</f>
        <v>10</v>
      </c>
      <c r="Z18" s="26">
        <f>Q18-P18+Y18</f>
        <v>31</v>
      </c>
      <c r="AA18" s="30"/>
      <c r="AB18" s="28">
        <v>1</v>
      </c>
      <c r="AC18" s="28"/>
      <c r="AD18" s="16"/>
      <c r="AE18" s="16"/>
    </row>
    <row r="19" spans="1:31" ht="43.2" x14ac:dyDescent="0.3">
      <c r="A19" s="16">
        <v>278</v>
      </c>
      <c r="B19" s="17">
        <v>20197</v>
      </c>
      <c r="C19" s="18" t="s">
        <v>108</v>
      </c>
      <c r="D19" s="17">
        <v>0.375</v>
      </c>
      <c r="E19" s="17">
        <v>3.4449999999999998</v>
      </c>
      <c r="F19" s="17">
        <v>3.07</v>
      </c>
      <c r="G19" s="19" t="s">
        <v>33</v>
      </c>
      <c r="H19" s="17" t="s">
        <v>34</v>
      </c>
      <c r="I19" s="18" t="s">
        <v>55</v>
      </c>
      <c r="J19" s="18" t="s">
        <v>109</v>
      </c>
      <c r="K19" s="16">
        <v>29</v>
      </c>
      <c r="L19" s="16">
        <v>40</v>
      </c>
      <c r="M19" s="16">
        <v>0</v>
      </c>
      <c r="N19" s="16">
        <v>32</v>
      </c>
      <c r="O19" s="16">
        <v>2</v>
      </c>
      <c r="P19" s="16">
        <v>10</v>
      </c>
      <c r="Q19" s="20">
        <v>30</v>
      </c>
      <c r="R19" s="21"/>
      <c r="S19" s="22" t="s">
        <v>50</v>
      </c>
      <c r="T19" s="23" t="s">
        <v>38</v>
      </c>
      <c r="U19" s="18" t="s">
        <v>110</v>
      </c>
      <c r="V19" s="23" t="s">
        <v>111</v>
      </c>
      <c r="W19" s="24" t="s">
        <v>112</v>
      </c>
      <c r="X19" s="18"/>
      <c r="Y19" s="25">
        <f>IF(AA19=1,20,IF(AB19=1,10,IF(AC19=1,0)))</f>
        <v>10</v>
      </c>
      <c r="Z19" s="26">
        <f>Q19-P19+Y19</f>
        <v>30</v>
      </c>
      <c r="AA19" s="30"/>
      <c r="AB19" s="28">
        <v>1</v>
      </c>
      <c r="AC19" s="28"/>
      <c r="AD19" s="16"/>
      <c r="AE19" s="16"/>
    </row>
    <row r="20" spans="1:31" ht="72" x14ac:dyDescent="0.3">
      <c r="A20" s="16">
        <v>287</v>
      </c>
      <c r="B20" s="17">
        <v>20186</v>
      </c>
      <c r="C20" s="18" t="s">
        <v>113</v>
      </c>
      <c r="D20" s="17">
        <v>9.9339999999999993</v>
      </c>
      <c r="E20" s="17">
        <v>14.553000000000001</v>
      </c>
      <c r="F20" s="17">
        <v>4.6190000000000015</v>
      </c>
      <c r="G20" s="19" t="s">
        <v>33</v>
      </c>
      <c r="H20" s="17" t="s">
        <v>34</v>
      </c>
      <c r="I20" s="18" t="s">
        <v>55</v>
      </c>
      <c r="J20" s="18" t="s">
        <v>114</v>
      </c>
      <c r="K20" s="16">
        <v>63</v>
      </c>
      <c r="L20" s="16">
        <v>69</v>
      </c>
      <c r="M20" s="16">
        <v>0</v>
      </c>
      <c r="N20" s="16">
        <v>11</v>
      </c>
      <c r="O20" s="16">
        <v>3</v>
      </c>
      <c r="P20" s="16">
        <v>0</v>
      </c>
      <c r="Q20" s="20">
        <v>29</v>
      </c>
      <c r="R20" s="21"/>
      <c r="S20" s="22" t="s">
        <v>67</v>
      </c>
      <c r="T20" s="23" t="s">
        <v>38</v>
      </c>
      <c r="U20" s="18" t="s">
        <v>115</v>
      </c>
      <c r="V20" s="23" t="s">
        <v>116</v>
      </c>
      <c r="W20" s="24" t="s">
        <v>117</v>
      </c>
      <c r="X20" s="18"/>
      <c r="Y20" s="25">
        <f>IF(AA20=1,20,IF(AB20=1,10,IF(AC20=1,0)))</f>
        <v>0</v>
      </c>
      <c r="Z20" s="26">
        <f>Q20-P20+Y20</f>
        <v>29</v>
      </c>
      <c r="AA20" s="30"/>
      <c r="AB20" s="28"/>
      <c r="AC20" s="28">
        <v>1</v>
      </c>
      <c r="AD20" s="16"/>
      <c r="AE20" s="16"/>
    </row>
    <row r="21" spans="1:31" ht="158.4" x14ac:dyDescent="0.3">
      <c r="A21" s="16">
        <v>299</v>
      </c>
      <c r="B21" s="17">
        <v>20186</v>
      </c>
      <c r="C21" s="18" t="s">
        <v>113</v>
      </c>
      <c r="D21" s="17">
        <v>3.5999999999999997E-2</v>
      </c>
      <c r="E21" s="17">
        <v>8.5730000000000004</v>
      </c>
      <c r="F21" s="17">
        <v>8.5370000000000008</v>
      </c>
      <c r="G21" s="19" t="s">
        <v>33</v>
      </c>
      <c r="H21" s="17" t="s">
        <v>34</v>
      </c>
      <c r="I21" s="18" t="s">
        <v>55</v>
      </c>
      <c r="J21" s="18" t="s">
        <v>118</v>
      </c>
      <c r="K21" s="16">
        <v>33</v>
      </c>
      <c r="L21" s="16">
        <v>60</v>
      </c>
      <c r="M21" s="16">
        <v>0</v>
      </c>
      <c r="N21" s="16">
        <v>9</v>
      </c>
      <c r="O21" s="16">
        <v>3</v>
      </c>
      <c r="P21" s="16">
        <v>10</v>
      </c>
      <c r="Q21" s="20">
        <v>28</v>
      </c>
      <c r="R21" s="21"/>
      <c r="S21" s="44" t="s">
        <v>50</v>
      </c>
      <c r="T21" s="16" t="s">
        <v>38</v>
      </c>
      <c r="U21" s="16" t="s">
        <v>119</v>
      </c>
      <c r="V21" s="23" t="s">
        <v>120</v>
      </c>
      <c r="W21" s="24" t="s">
        <v>121</v>
      </c>
      <c r="X21" s="18"/>
      <c r="Y21" s="25">
        <f>IF(AA21=1,20,IF(AB21=1,10,IF(AC21=1,0)))</f>
        <v>10</v>
      </c>
      <c r="Z21" s="26">
        <f>Q21-P21+Y21</f>
        <v>28</v>
      </c>
      <c r="AA21" s="30"/>
      <c r="AB21" s="28">
        <v>1</v>
      </c>
      <c r="AC21" s="28"/>
      <c r="AD21" s="16"/>
      <c r="AE21" s="16"/>
    </row>
    <row r="22" spans="1:31" ht="100.8" x14ac:dyDescent="0.3">
      <c r="A22" s="16">
        <v>309</v>
      </c>
      <c r="B22" s="17">
        <v>20241</v>
      </c>
      <c r="C22" s="18" t="s">
        <v>122</v>
      </c>
      <c r="D22" s="17">
        <v>5.2999999999999999E-2</v>
      </c>
      <c r="E22" s="17">
        <v>7.1929999999999996</v>
      </c>
      <c r="F22" s="17">
        <v>7.14</v>
      </c>
      <c r="G22" s="19" t="s">
        <v>33</v>
      </c>
      <c r="H22" s="17" t="s">
        <v>34</v>
      </c>
      <c r="I22" s="18" t="s">
        <v>35</v>
      </c>
      <c r="J22" s="18" t="s">
        <v>123</v>
      </c>
      <c r="K22" s="16">
        <v>35</v>
      </c>
      <c r="L22" s="16">
        <v>27</v>
      </c>
      <c r="M22" s="16">
        <v>58</v>
      </c>
      <c r="N22" s="16">
        <v>7</v>
      </c>
      <c r="O22" s="16">
        <v>4</v>
      </c>
      <c r="P22" s="29">
        <v>0</v>
      </c>
      <c r="Q22" s="20">
        <v>27</v>
      </c>
      <c r="R22" s="21"/>
      <c r="S22" s="45" t="s">
        <v>48</v>
      </c>
      <c r="T22" s="45" t="s">
        <v>48</v>
      </c>
      <c r="U22" s="18" t="s">
        <v>51</v>
      </c>
      <c r="V22" s="23" t="s">
        <v>124</v>
      </c>
      <c r="W22" s="24" t="s">
        <v>125</v>
      </c>
      <c r="X22" s="18"/>
      <c r="Y22" s="25" t="b">
        <f>IF(AA22=1,20,IF(AB22=1,10,IF(AC22=1,0)))</f>
        <v>0</v>
      </c>
      <c r="Z22" s="26">
        <f>Q22-P22+Y22</f>
        <v>27</v>
      </c>
      <c r="AA22" s="30"/>
      <c r="AB22" s="28"/>
      <c r="AC22" s="28"/>
      <c r="AD22" s="16"/>
      <c r="AE22" s="16"/>
    </row>
    <row r="23" spans="1:31" ht="72" x14ac:dyDescent="0.3">
      <c r="A23" s="16">
        <v>320</v>
      </c>
      <c r="B23" s="17">
        <v>15129</v>
      </c>
      <c r="C23" s="18" t="s">
        <v>126</v>
      </c>
      <c r="D23" s="17">
        <v>27.061</v>
      </c>
      <c r="E23" s="17">
        <v>33.982999999999997</v>
      </c>
      <c r="F23" s="17">
        <v>6.921999999999997</v>
      </c>
      <c r="G23" s="19" t="s">
        <v>33</v>
      </c>
      <c r="H23" s="17" t="s">
        <v>34</v>
      </c>
      <c r="I23" s="18" t="s">
        <v>35</v>
      </c>
      <c r="J23" s="18" t="s">
        <v>109</v>
      </c>
      <c r="K23" s="16">
        <v>29</v>
      </c>
      <c r="L23" s="16">
        <v>53</v>
      </c>
      <c r="M23" s="16">
        <v>0</v>
      </c>
      <c r="N23" s="16">
        <v>11</v>
      </c>
      <c r="O23" s="16">
        <v>0</v>
      </c>
      <c r="P23" s="16">
        <v>10</v>
      </c>
      <c r="Q23" s="20">
        <v>26</v>
      </c>
      <c r="R23" s="21"/>
      <c r="S23" s="22" t="s">
        <v>50</v>
      </c>
      <c r="T23" s="23" t="s">
        <v>38</v>
      </c>
      <c r="U23" s="18" t="s">
        <v>127</v>
      </c>
      <c r="V23" s="23" t="s">
        <v>128</v>
      </c>
      <c r="W23" s="24" t="s">
        <v>129</v>
      </c>
      <c r="X23" s="18"/>
      <c r="Y23" s="25">
        <f>IF(AA23=1,20,IF(AB23=1,10,IF(AC23=1,0)))</f>
        <v>10</v>
      </c>
      <c r="Z23" s="26">
        <f>Q23-P23+Y23</f>
        <v>26</v>
      </c>
      <c r="AA23" s="30"/>
      <c r="AB23" s="28">
        <v>1</v>
      </c>
      <c r="AC23" s="28"/>
      <c r="AD23" s="16"/>
      <c r="AE23" s="16"/>
    </row>
    <row r="24" spans="1:31" ht="43.2" x14ac:dyDescent="0.3">
      <c r="A24" s="16">
        <v>321</v>
      </c>
      <c r="B24" s="17">
        <v>15129</v>
      </c>
      <c r="C24" s="18" t="s">
        <v>126</v>
      </c>
      <c r="D24" s="17">
        <v>34.323999999999998</v>
      </c>
      <c r="E24" s="17">
        <v>35.831000000000003</v>
      </c>
      <c r="F24" s="17">
        <v>1.507000000000005</v>
      </c>
      <c r="G24" s="19" t="s">
        <v>33</v>
      </c>
      <c r="H24" s="17" t="s">
        <v>34</v>
      </c>
      <c r="I24" s="18" t="s">
        <v>35</v>
      </c>
      <c r="J24" s="18" t="s">
        <v>109</v>
      </c>
      <c r="K24" s="16">
        <v>29</v>
      </c>
      <c r="L24" s="16">
        <v>53</v>
      </c>
      <c r="M24" s="16">
        <v>0</v>
      </c>
      <c r="N24" s="16">
        <v>6</v>
      </c>
      <c r="O24" s="16">
        <v>2</v>
      </c>
      <c r="P24" s="16">
        <v>10</v>
      </c>
      <c r="Q24" s="20">
        <v>26</v>
      </c>
      <c r="R24" s="21"/>
      <c r="S24" s="22" t="s">
        <v>50</v>
      </c>
      <c r="T24" s="23" t="s">
        <v>38</v>
      </c>
      <c r="U24" s="18" t="s">
        <v>130</v>
      </c>
      <c r="V24" s="23" t="s">
        <v>49</v>
      </c>
      <c r="W24" s="24" t="s">
        <v>131</v>
      </c>
      <c r="X24" s="18"/>
      <c r="Y24" s="25">
        <f>IF(AA24=1,20,IF(AB24=1,10,IF(AC24=1,0)))</f>
        <v>10</v>
      </c>
      <c r="Z24" s="26">
        <f>Q24-P24+Y24</f>
        <v>26</v>
      </c>
      <c r="AA24" s="30"/>
      <c r="AB24" s="28">
        <v>1</v>
      </c>
      <c r="AC24" s="28"/>
      <c r="AD24" s="16"/>
      <c r="AE24" s="16"/>
    </row>
    <row r="25" spans="1:31" ht="57.6" x14ac:dyDescent="0.3">
      <c r="A25" s="16">
        <v>340</v>
      </c>
      <c r="B25" s="17">
        <v>20157</v>
      </c>
      <c r="C25" s="18" t="s">
        <v>132</v>
      </c>
      <c r="D25" s="17">
        <v>0.55500000000000005</v>
      </c>
      <c r="E25" s="17">
        <v>11.193</v>
      </c>
      <c r="F25" s="17">
        <v>10.638</v>
      </c>
      <c r="G25" s="19" t="s">
        <v>33</v>
      </c>
      <c r="H25" s="17" t="s">
        <v>133</v>
      </c>
      <c r="I25" s="18" t="s">
        <v>134</v>
      </c>
      <c r="J25" s="18" t="s">
        <v>135</v>
      </c>
      <c r="K25" s="16">
        <v>45</v>
      </c>
      <c r="L25" s="16">
        <v>100</v>
      </c>
      <c r="M25" s="16">
        <v>0</v>
      </c>
      <c r="N25" s="16">
        <v>9</v>
      </c>
      <c r="O25" s="16">
        <v>0</v>
      </c>
      <c r="P25" s="29">
        <v>0</v>
      </c>
      <c r="Q25" s="20">
        <v>25</v>
      </c>
      <c r="R25" s="21"/>
      <c r="S25" s="45" t="s">
        <v>48</v>
      </c>
      <c r="T25" s="45" t="s">
        <v>48</v>
      </c>
      <c r="U25" s="18" t="s">
        <v>136</v>
      </c>
      <c r="V25" s="23" t="s">
        <v>137</v>
      </c>
      <c r="W25" s="24" t="s">
        <v>138</v>
      </c>
      <c r="X25" s="18"/>
      <c r="Y25" s="25" t="b">
        <f>IF(AA25=1,20,IF(AB25=1,10,IF(AC25=1,0)))</f>
        <v>0</v>
      </c>
      <c r="Z25" s="26">
        <f>Q25-P25+Y25</f>
        <v>25</v>
      </c>
      <c r="AA25" s="30"/>
      <c r="AB25" s="28"/>
      <c r="AC25" s="28"/>
      <c r="AD25" s="16"/>
      <c r="AE25" s="16"/>
    </row>
    <row r="26" spans="1:31" ht="144" x14ac:dyDescent="0.3">
      <c r="A26" s="16">
        <v>341</v>
      </c>
      <c r="B26" s="17">
        <v>20181</v>
      </c>
      <c r="C26" s="18" t="s">
        <v>139</v>
      </c>
      <c r="D26" s="17">
        <v>0.61</v>
      </c>
      <c r="E26" s="17">
        <v>11.685</v>
      </c>
      <c r="F26" s="17">
        <v>11.075000000000001</v>
      </c>
      <c r="G26" s="19" t="s">
        <v>33</v>
      </c>
      <c r="H26" s="17" t="s">
        <v>34</v>
      </c>
      <c r="I26" s="18" t="s">
        <v>55</v>
      </c>
      <c r="J26" s="18" t="s">
        <v>140</v>
      </c>
      <c r="K26" s="16">
        <v>40</v>
      </c>
      <c r="L26" s="16">
        <v>100</v>
      </c>
      <c r="M26" s="16">
        <v>0</v>
      </c>
      <c r="N26" s="16">
        <v>11</v>
      </c>
      <c r="O26" s="16">
        <v>5</v>
      </c>
      <c r="P26" s="16">
        <v>0</v>
      </c>
      <c r="Q26" s="20">
        <v>25</v>
      </c>
      <c r="R26" s="21"/>
      <c r="S26" s="22" t="s">
        <v>67</v>
      </c>
      <c r="T26" s="23" t="s">
        <v>38</v>
      </c>
      <c r="U26" s="18" t="s">
        <v>141</v>
      </c>
      <c r="V26" s="23" t="s">
        <v>142</v>
      </c>
      <c r="W26" s="24" t="s">
        <v>143</v>
      </c>
      <c r="X26" s="31" t="s">
        <v>144</v>
      </c>
      <c r="Y26" s="25">
        <f>IF(AA26=1,20,IF(AB26=1,10,IF(AC26=1,0)))</f>
        <v>0</v>
      </c>
      <c r="Z26" s="26">
        <f>Q26-P26+Y26</f>
        <v>25</v>
      </c>
      <c r="AA26" s="30"/>
      <c r="AB26" s="28"/>
      <c r="AC26" s="28">
        <v>1</v>
      </c>
      <c r="AD26" s="16"/>
      <c r="AE26" s="16"/>
    </row>
    <row r="27" spans="1:31" ht="129.6" x14ac:dyDescent="0.3">
      <c r="A27" s="16">
        <v>346</v>
      </c>
      <c r="B27" s="17">
        <v>11167</v>
      </c>
      <c r="C27" s="18" t="s">
        <v>145</v>
      </c>
      <c r="D27" s="17">
        <v>2.258</v>
      </c>
      <c r="E27" s="17">
        <v>18.184000000000001</v>
      </c>
      <c r="F27" s="17">
        <v>15.926000000000002</v>
      </c>
      <c r="G27" s="19" t="s">
        <v>33</v>
      </c>
      <c r="H27" s="17" t="s">
        <v>34</v>
      </c>
      <c r="I27" s="18" t="s">
        <v>55</v>
      </c>
      <c r="J27" s="18" t="s">
        <v>36</v>
      </c>
      <c r="K27" s="16">
        <v>44</v>
      </c>
      <c r="L27" s="16">
        <v>80</v>
      </c>
      <c r="M27" s="16">
        <v>0</v>
      </c>
      <c r="N27" s="16">
        <v>11</v>
      </c>
      <c r="O27" s="16">
        <v>2</v>
      </c>
      <c r="P27" s="29">
        <v>0</v>
      </c>
      <c r="Q27" s="20">
        <v>24</v>
      </c>
      <c r="R27" s="21"/>
      <c r="S27" s="45" t="s">
        <v>48</v>
      </c>
      <c r="T27" s="45" t="s">
        <v>48</v>
      </c>
      <c r="U27" s="18" t="s">
        <v>146</v>
      </c>
      <c r="V27" s="23" t="s">
        <v>147</v>
      </c>
      <c r="W27" s="24" t="s">
        <v>148</v>
      </c>
      <c r="X27" s="18"/>
      <c r="Y27" s="25" t="b">
        <f>IF(AA27=1,20,IF(AB27=1,10,IF(AC27=1,0)))</f>
        <v>0</v>
      </c>
      <c r="Z27" s="26">
        <f>Q27-P27+Y27</f>
        <v>24</v>
      </c>
      <c r="AA27" s="30"/>
      <c r="AB27" s="28"/>
      <c r="AC27" s="28"/>
      <c r="AD27" s="16"/>
      <c r="AE27" s="16"/>
    </row>
    <row r="28" spans="1:31" ht="158.4" x14ac:dyDescent="0.3">
      <c r="A28" s="16">
        <v>363</v>
      </c>
      <c r="B28" s="17">
        <v>20180</v>
      </c>
      <c r="C28" s="18" t="s">
        <v>149</v>
      </c>
      <c r="D28" s="17">
        <v>2.5000000000000001E-2</v>
      </c>
      <c r="E28" s="17">
        <v>5.7039999999999997</v>
      </c>
      <c r="F28" s="17">
        <v>5.6789999999999994</v>
      </c>
      <c r="G28" s="19" t="s">
        <v>33</v>
      </c>
      <c r="H28" s="17" t="s">
        <v>34</v>
      </c>
      <c r="I28" s="18" t="s">
        <v>55</v>
      </c>
      <c r="J28" s="18" t="s">
        <v>77</v>
      </c>
      <c r="K28" s="16">
        <v>37</v>
      </c>
      <c r="L28" s="16">
        <v>80</v>
      </c>
      <c r="M28" s="16">
        <v>0</v>
      </c>
      <c r="N28" s="16">
        <v>13</v>
      </c>
      <c r="O28" s="16">
        <v>4</v>
      </c>
      <c r="P28" s="29">
        <v>0</v>
      </c>
      <c r="Q28" s="20">
        <v>23</v>
      </c>
      <c r="R28" s="21"/>
      <c r="S28" s="45" t="s">
        <v>48</v>
      </c>
      <c r="T28" s="45" t="s">
        <v>48</v>
      </c>
      <c r="U28" s="18" t="s">
        <v>150</v>
      </c>
      <c r="V28" s="23" t="s">
        <v>151</v>
      </c>
      <c r="W28" s="24" t="s">
        <v>152</v>
      </c>
      <c r="X28" s="18"/>
      <c r="Y28" s="25" t="b">
        <f>IF(AA28=1,20,IF(AB28=1,10,IF(AC28=1,0)))</f>
        <v>0</v>
      </c>
      <c r="Z28" s="26">
        <f>Q28-P28+Y28</f>
        <v>23</v>
      </c>
      <c r="AA28" s="30"/>
      <c r="AB28" s="28"/>
      <c r="AC28" s="28"/>
      <c r="AD28" s="16"/>
      <c r="AE28" s="16"/>
    </row>
    <row r="29" spans="1:31" ht="57.6" x14ac:dyDescent="0.3">
      <c r="A29" s="16">
        <v>364</v>
      </c>
      <c r="B29" s="17">
        <v>20182</v>
      </c>
      <c r="C29" s="18" t="s">
        <v>153</v>
      </c>
      <c r="D29" s="17">
        <v>0</v>
      </c>
      <c r="E29" s="17">
        <v>0.624</v>
      </c>
      <c r="F29" s="17">
        <v>0.624</v>
      </c>
      <c r="G29" s="19" t="s">
        <v>33</v>
      </c>
      <c r="H29" s="17" t="s">
        <v>34</v>
      </c>
      <c r="I29" s="18" t="s">
        <v>55</v>
      </c>
      <c r="J29" s="18" t="s">
        <v>154</v>
      </c>
      <c r="K29" s="16">
        <v>31</v>
      </c>
      <c r="L29" s="16">
        <v>40</v>
      </c>
      <c r="M29" s="16">
        <v>0</v>
      </c>
      <c r="N29" s="16">
        <v>32</v>
      </c>
      <c r="O29" s="16">
        <v>15</v>
      </c>
      <c r="P29" s="16">
        <v>0</v>
      </c>
      <c r="Q29" s="20">
        <v>23</v>
      </c>
      <c r="R29" s="21"/>
      <c r="S29" s="22" t="s">
        <v>67</v>
      </c>
      <c r="T29" s="23" t="s">
        <v>38</v>
      </c>
      <c r="U29" s="18" t="s">
        <v>155</v>
      </c>
      <c r="V29" s="23" t="s">
        <v>156</v>
      </c>
      <c r="W29" s="24" t="s">
        <v>157</v>
      </c>
      <c r="X29" s="18"/>
      <c r="Y29" s="25">
        <f>IF(AA29=1,20,IF(AB29=1,10,IF(AC29=1,0)))</f>
        <v>0</v>
      </c>
      <c r="Z29" s="26">
        <f>Q29-P29+Y29</f>
        <v>23</v>
      </c>
      <c r="AA29" s="30"/>
      <c r="AB29" s="28"/>
      <c r="AC29" s="28">
        <v>1</v>
      </c>
      <c r="AD29" s="16"/>
      <c r="AE29" s="16"/>
    </row>
    <row r="30" spans="1:31" ht="57.6" x14ac:dyDescent="0.3">
      <c r="A30" s="16">
        <v>373</v>
      </c>
      <c r="B30" s="17">
        <v>20113</v>
      </c>
      <c r="C30" s="18" t="s">
        <v>158</v>
      </c>
      <c r="D30" s="17">
        <v>3.1760000000000002</v>
      </c>
      <c r="E30" s="17">
        <v>7.6470000000000002</v>
      </c>
      <c r="F30" s="17">
        <v>4.4710000000000001</v>
      </c>
      <c r="G30" s="19" t="s">
        <v>33</v>
      </c>
      <c r="H30" s="17" t="s">
        <v>34</v>
      </c>
      <c r="I30" s="18" t="s">
        <v>35</v>
      </c>
      <c r="J30" s="18" t="s">
        <v>109</v>
      </c>
      <c r="K30" s="16">
        <v>29</v>
      </c>
      <c r="L30" s="16">
        <v>100</v>
      </c>
      <c r="M30" s="16">
        <v>0</v>
      </c>
      <c r="N30" s="16">
        <v>8</v>
      </c>
      <c r="O30" s="16">
        <v>9</v>
      </c>
      <c r="P30" s="29">
        <v>0</v>
      </c>
      <c r="Q30" s="20">
        <v>22</v>
      </c>
      <c r="R30" s="21"/>
      <c r="S30" s="45" t="s">
        <v>48</v>
      </c>
      <c r="T30" s="45" t="s">
        <v>48</v>
      </c>
      <c r="U30" s="18" t="s">
        <v>159</v>
      </c>
      <c r="V30" s="23" t="s">
        <v>160</v>
      </c>
      <c r="W30" s="24" t="s">
        <v>161</v>
      </c>
      <c r="X30" s="18"/>
      <c r="Y30" s="25" t="b">
        <f>IF(AA30=1,20,IF(AB30=1,10,IF(AC30=1,0)))</f>
        <v>0</v>
      </c>
      <c r="Z30" s="26">
        <f>Q30-P30+Y30</f>
        <v>22</v>
      </c>
      <c r="AA30" s="30"/>
      <c r="AB30" s="28"/>
      <c r="AC30" s="28"/>
      <c r="AD30" s="16"/>
      <c r="AE30" s="16"/>
    </row>
    <row r="31" spans="1:31" ht="129.6" x14ac:dyDescent="0.3">
      <c r="A31" s="16">
        <v>385</v>
      </c>
      <c r="B31" s="17">
        <v>20176</v>
      </c>
      <c r="C31" s="18" t="s">
        <v>59</v>
      </c>
      <c r="D31" s="17">
        <v>6.859</v>
      </c>
      <c r="E31" s="17">
        <v>10.026</v>
      </c>
      <c r="F31" s="17">
        <v>3.1669999999999998</v>
      </c>
      <c r="G31" s="19" t="s">
        <v>33</v>
      </c>
      <c r="H31" s="17" t="s">
        <v>34</v>
      </c>
      <c r="I31" s="18" t="s">
        <v>55</v>
      </c>
      <c r="J31" s="18" t="s">
        <v>162</v>
      </c>
      <c r="K31" s="16">
        <v>26</v>
      </c>
      <c r="L31" s="16">
        <v>20</v>
      </c>
      <c r="M31" s="16">
        <v>0</v>
      </c>
      <c r="N31" s="16">
        <v>5</v>
      </c>
      <c r="O31" s="16">
        <v>3</v>
      </c>
      <c r="P31" s="16">
        <v>10</v>
      </c>
      <c r="Q31" s="20">
        <v>21</v>
      </c>
      <c r="R31" s="21"/>
      <c r="S31" s="22" t="s">
        <v>50</v>
      </c>
      <c r="T31" s="23" t="s">
        <v>38</v>
      </c>
      <c r="U31" s="18" t="s">
        <v>163</v>
      </c>
      <c r="V31" s="23" t="s">
        <v>164</v>
      </c>
      <c r="W31" s="24" t="s">
        <v>165</v>
      </c>
      <c r="X31" s="18"/>
      <c r="Y31" s="25">
        <f>IF(AA31=1,20,IF(AB31=1,10,IF(AC31=1,0)))</f>
        <v>10</v>
      </c>
      <c r="Z31" s="26">
        <f>Q31-P31+Y31</f>
        <v>21</v>
      </c>
      <c r="AA31" s="30"/>
      <c r="AB31" s="28">
        <v>1</v>
      </c>
      <c r="AC31" s="28"/>
      <c r="AD31" s="16"/>
      <c r="AE31" s="16"/>
    </row>
    <row r="32" spans="1:31" ht="43.2" x14ac:dyDescent="0.3">
      <c r="A32" s="16">
        <v>408</v>
      </c>
      <c r="B32" s="17">
        <v>20200</v>
      </c>
      <c r="C32" s="18" t="s">
        <v>166</v>
      </c>
      <c r="D32" s="17">
        <v>2.8679999999999999</v>
      </c>
      <c r="E32" s="17">
        <v>4.8479999999999999</v>
      </c>
      <c r="F32" s="17">
        <v>3.3859999999999992</v>
      </c>
      <c r="G32" s="46" t="s">
        <v>33</v>
      </c>
      <c r="H32" s="18" t="s">
        <v>34</v>
      </c>
      <c r="I32" s="18" t="s">
        <v>167</v>
      </c>
      <c r="J32" s="45" t="s">
        <v>168</v>
      </c>
      <c r="K32" s="16">
        <v>26</v>
      </c>
      <c r="L32" s="16">
        <v>27</v>
      </c>
      <c r="M32" s="16">
        <v>0</v>
      </c>
      <c r="N32" s="16">
        <v>16</v>
      </c>
      <c r="O32" s="16">
        <v>24</v>
      </c>
      <c r="P32" s="29">
        <v>0</v>
      </c>
      <c r="Q32" s="20">
        <v>19</v>
      </c>
      <c r="R32" s="21"/>
      <c r="S32" s="45" t="s">
        <v>48</v>
      </c>
      <c r="T32" s="32" t="s">
        <v>48</v>
      </c>
      <c r="U32" s="23" t="s">
        <v>169</v>
      </c>
      <c r="V32" s="24" t="s">
        <v>170</v>
      </c>
      <c r="W32" s="18" t="s">
        <v>171</v>
      </c>
      <c r="X32" s="18"/>
      <c r="Y32" s="47" t="b">
        <v>0</v>
      </c>
      <c r="Z32" s="26">
        <v>19</v>
      </c>
      <c r="AA32" s="30"/>
      <c r="AB32" s="28"/>
      <c r="AC32" s="28"/>
      <c r="AD32" s="16"/>
      <c r="AE32" s="16"/>
    </row>
    <row r="33" spans="1:32" ht="43.2" x14ac:dyDescent="0.3">
      <c r="A33" s="16">
        <v>431</v>
      </c>
      <c r="B33" s="17">
        <v>20186</v>
      </c>
      <c r="C33" s="18" t="s">
        <v>113</v>
      </c>
      <c r="D33" s="17">
        <v>8.6829999999999998</v>
      </c>
      <c r="E33" s="17">
        <v>9.8249999999999993</v>
      </c>
      <c r="F33" s="17">
        <v>1.1419999999999995</v>
      </c>
      <c r="G33" s="19" t="s">
        <v>33</v>
      </c>
      <c r="H33" s="17" t="s">
        <v>34</v>
      </c>
      <c r="I33" s="18" t="s">
        <v>55</v>
      </c>
      <c r="J33" s="18" t="s">
        <v>118</v>
      </c>
      <c r="K33" s="16">
        <v>33</v>
      </c>
      <c r="L33" s="16">
        <v>60</v>
      </c>
      <c r="M33" s="16">
        <v>0</v>
      </c>
      <c r="N33" s="16">
        <v>2</v>
      </c>
      <c r="O33" s="16">
        <v>0</v>
      </c>
      <c r="P33" s="16">
        <v>0</v>
      </c>
      <c r="Q33" s="20">
        <v>16</v>
      </c>
      <c r="R33" s="21"/>
      <c r="S33" s="22" t="s">
        <v>67</v>
      </c>
      <c r="T33" s="23" t="s">
        <v>38</v>
      </c>
      <c r="U33" s="18" t="s">
        <v>48</v>
      </c>
      <c r="V33" s="23" t="s">
        <v>49</v>
      </c>
      <c r="W33" s="24" t="s">
        <v>172</v>
      </c>
      <c r="X33" s="18"/>
      <c r="Y33" s="25">
        <f>IF(AA33=1,20,IF(AB33=1,10,IF(AC33=1,0)))</f>
        <v>0</v>
      </c>
      <c r="Z33" s="26">
        <f>Q33-P33+Y33</f>
        <v>16</v>
      </c>
      <c r="AA33" s="30"/>
      <c r="AB33" s="28"/>
      <c r="AC33" s="28">
        <v>1</v>
      </c>
      <c r="AD33" s="16"/>
      <c r="AE33" s="16"/>
    </row>
    <row r="34" spans="1:32" ht="43.2" x14ac:dyDescent="0.3">
      <c r="A34" s="16">
        <v>432</v>
      </c>
      <c r="B34" s="17">
        <v>20200</v>
      </c>
      <c r="C34" s="18" t="s">
        <v>166</v>
      </c>
      <c r="D34" s="17">
        <v>0.92300000000000004</v>
      </c>
      <c r="E34" s="17">
        <v>2.286</v>
      </c>
      <c r="F34" s="17">
        <v>3.3859999999999992</v>
      </c>
      <c r="G34" s="46" t="s">
        <v>33</v>
      </c>
      <c r="H34" s="18" t="s">
        <v>34</v>
      </c>
      <c r="I34" s="18" t="s">
        <v>167</v>
      </c>
      <c r="J34" s="45" t="s">
        <v>168</v>
      </c>
      <c r="K34" s="16">
        <v>26</v>
      </c>
      <c r="L34" s="16">
        <v>27</v>
      </c>
      <c r="M34" s="16">
        <v>0</v>
      </c>
      <c r="N34" s="16">
        <v>23</v>
      </c>
      <c r="O34" s="16">
        <v>6</v>
      </c>
      <c r="P34" s="29">
        <v>0</v>
      </c>
      <c r="Q34" s="20">
        <v>16</v>
      </c>
      <c r="R34" s="21"/>
      <c r="S34" s="45" t="s">
        <v>48</v>
      </c>
      <c r="T34" s="32" t="s">
        <v>48</v>
      </c>
      <c r="U34" s="23" t="s">
        <v>173</v>
      </c>
      <c r="V34" s="24" t="s">
        <v>174</v>
      </c>
      <c r="W34" s="18" t="s">
        <v>171</v>
      </c>
      <c r="X34" s="18"/>
      <c r="Y34" s="47" t="b">
        <v>0</v>
      </c>
      <c r="Z34" s="26">
        <v>16</v>
      </c>
      <c r="AA34" s="30"/>
      <c r="AB34" s="28"/>
      <c r="AC34" s="28"/>
      <c r="AD34" s="16"/>
      <c r="AE34" s="16"/>
    </row>
    <row r="35" spans="1:32" ht="86.4" x14ac:dyDescent="0.3">
      <c r="A35" s="16">
        <v>434</v>
      </c>
      <c r="B35" s="17">
        <v>20242</v>
      </c>
      <c r="C35" s="18" t="s">
        <v>101</v>
      </c>
      <c r="D35" s="17">
        <v>5.6790000000000003</v>
      </c>
      <c r="E35" s="17">
        <v>8.875</v>
      </c>
      <c r="F35" s="17">
        <v>3.1959999999999997</v>
      </c>
      <c r="G35" s="19" t="s">
        <v>33</v>
      </c>
      <c r="H35" s="17" t="s">
        <v>34</v>
      </c>
      <c r="I35" s="18" t="s">
        <v>175</v>
      </c>
      <c r="J35" s="18" t="s">
        <v>102</v>
      </c>
      <c r="K35" s="16">
        <v>32</v>
      </c>
      <c r="L35" s="16">
        <v>40</v>
      </c>
      <c r="M35" s="16">
        <v>0</v>
      </c>
      <c r="N35" s="16">
        <v>6</v>
      </c>
      <c r="O35" s="16">
        <v>2</v>
      </c>
      <c r="P35" s="16">
        <v>0</v>
      </c>
      <c r="Q35" s="20">
        <v>15</v>
      </c>
      <c r="R35" s="21"/>
      <c r="S35" s="22" t="s">
        <v>67</v>
      </c>
      <c r="T35" s="23" t="s">
        <v>38</v>
      </c>
      <c r="U35" s="18" t="s">
        <v>176</v>
      </c>
      <c r="V35" s="23" t="s">
        <v>177</v>
      </c>
      <c r="W35" s="24" t="s">
        <v>178</v>
      </c>
      <c r="X35" s="18"/>
      <c r="Y35" s="25">
        <f>IF(AA35=1,20,IF(AB35=1,10,IF(AC35=1,0)))</f>
        <v>0</v>
      </c>
      <c r="Z35" s="26">
        <f>Q35-P35+Y35</f>
        <v>15</v>
      </c>
      <c r="AA35" s="30"/>
      <c r="AB35" s="28"/>
      <c r="AC35" s="28">
        <v>1</v>
      </c>
      <c r="AD35" s="16"/>
      <c r="AE35" s="16"/>
    </row>
    <row r="36" spans="1:32" ht="28.8" x14ac:dyDescent="0.3">
      <c r="A36" s="16">
        <v>450</v>
      </c>
      <c r="B36" s="17">
        <v>20182</v>
      </c>
      <c r="C36" s="18" t="s">
        <v>153</v>
      </c>
      <c r="D36" s="17">
        <v>1.099</v>
      </c>
      <c r="E36" s="17">
        <v>1.7350000000000001</v>
      </c>
      <c r="F36" s="17">
        <v>0.63600000000000012</v>
      </c>
      <c r="G36" s="19" t="s">
        <v>33</v>
      </c>
      <c r="H36" s="17" t="s">
        <v>34</v>
      </c>
      <c r="I36" s="18" t="s">
        <v>55</v>
      </c>
      <c r="J36" s="18" t="s">
        <v>154</v>
      </c>
      <c r="K36" s="16">
        <v>31</v>
      </c>
      <c r="L36" s="16">
        <v>40</v>
      </c>
      <c r="M36" s="16">
        <v>0</v>
      </c>
      <c r="N36" s="16">
        <v>0</v>
      </c>
      <c r="O36" s="16">
        <v>0</v>
      </c>
      <c r="P36" s="16">
        <v>0</v>
      </c>
      <c r="Q36" s="20">
        <v>13</v>
      </c>
      <c r="R36" s="21"/>
      <c r="S36" s="22" t="s">
        <v>67</v>
      </c>
      <c r="T36" s="23" t="s">
        <v>38</v>
      </c>
      <c r="U36" s="18" t="s">
        <v>48</v>
      </c>
      <c r="V36" s="23" t="s">
        <v>78</v>
      </c>
      <c r="W36" s="24" t="s">
        <v>179</v>
      </c>
      <c r="X36" s="18"/>
      <c r="Y36" s="25">
        <f>IF(AA36=1,20,IF(AB36=1,10,IF(AC36=1,0)))</f>
        <v>0</v>
      </c>
      <c r="Z36" s="26">
        <f>Q36-P36+Y36</f>
        <v>13</v>
      </c>
      <c r="AA36" s="30"/>
      <c r="AB36" s="28"/>
      <c r="AC36" s="28">
        <v>1</v>
      </c>
      <c r="AD36" s="16"/>
      <c r="AE36" s="16"/>
    </row>
    <row r="37" spans="1:32" ht="43.2" x14ac:dyDescent="0.3">
      <c r="A37" s="16">
        <v>457</v>
      </c>
      <c r="B37" s="17">
        <v>20204</v>
      </c>
      <c r="C37" s="18" t="s">
        <v>180</v>
      </c>
      <c r="D37" s="17">
        <v>0.106</v>
      </c>
      <c r="E37" s="17">
        <v>4.2679999999999998</v>
      </c>
      <c r="F37" s="17">
        <v>4.1619999999999999</v>
      </c>
      <c r="G37" s="19" t="s">
        <v>33</v>
      </c>
      <c r="H37" s="17" t="s">
        <v>34</v>
      </c>
      <c r="I37" s="18" t="s">
        <v>55</v>
      </c>
      <c r="J37" s="18" t="s">
        <v>181</v>
      </c>
      <c r="K37" s="16">
        <v>26</v>
      </c>
      <c r="L37" s="16">
        <v>27</v>
      </c>
      <c r="M37" s="16">
        <v>0</v>
      </c>
      <c r="N37" s="16">
        <v>7</v>
      </c>
      <c r="O37" s="16">
        <v>1</v>
      </c>
      <c r="P37" s="29">
        <v>0</v>
      </c>
      <c r="Q37" s="20">
        <v>12</v>
      </c>
      <c r="R37" s="21"/>
      <c r="S37" s="45" t="s">
        <v>48</v>
      </c>
      <c r="T37" s="45" t="s">
        <v>48</v>
      </c>
      <c r="U37" s="18" t="s">
        <v>182</v>
      </c>
      <c r="V37" s="23" t="s">
        <v>183</v>
      </c>
      <c r="W37" s="24" t="s">
        <v>184</v>
      </c>
      <c r="X37" s="18"/>
      <c r="Y37" s="25" t="b">
        <f>IF(AA37=1,20,IF(AB37=1,10,IF(AC37=1,0)))</f>
        <v>0</v>
      </c>
      <c r="Z37" s="26">
        <f>Q37-P37+Y37</f>
        <v>12</v>
      </c>
      <c r="AA37" s="30"/>
      <c r="AB37" s="28"/>
      <c r="AC37" s="28"/>
      <c r="AD37" s="16"/>
      <c r="AE37" s="16"/>
    </row>
    <row r="38" spans="1:32" ht="144" x14ac:dyDescent="0.3">
      <c r="A38" s="16">
        <v>463</v>
      </c>
      <c r="B38" s="48">
        <v>20130</v>
      </c>
      <c r="C38" s="49" t="s">
        <v>185</v>
      </c>
      <c r="D38" s="48">
        <v>0</v>
      </c>
      <c r="E38" s="48">
        <v>7.8479999999999999</v>
      </c>
      <c r="F38" s="48">
        <v>7.8479999999999999</v>
      </c>
      <c r="G38" s="19" t="s">
        <v>33</v>
      </c>
      <c r="H38" s="17" t="s">
        <v>34</v>
      </c>
      <c r="I38" s="18" t="s">
        <v>35</v>
      </c>
      <c r="J38" s="50" t="s">
        <v>186</v>
      </c>
      <c r="K38" s="16">
        <v>17</v>
      </c>
      <c r="L38" s="16">
        <v>13</v>
      </c>
      <c r="M38" s="16">
        <v>0</v>
      </c>
      <c r="N38" s="16">
        <v>20</v>
      </c>
      <c r="O38" s="16">
        <v>5</v>
      </c>
      <c r="P38" s="16">
        <v>0</v>
      </c>
      <c r="Q38" s="20">
        <v>11</v>
      </c>
      <c r="R38" s="21"/>
      <c r="S38" s="51" t="s">
        <v>67</v>
      </c>
      <c r="T38" s="51" t="s">
        <v>38</v>
      </c>
      <c r="U38" s="18" t="s">
        <v>187</v>
      </c>
      <c r="V38" s="23" t="s">
        <v>188</v>
      </c>
      <c r="W38" s="24" t="s">
        <v>189</v>
      </c>
      <c r="X38" s="32" t="s">
        <v>190</v>
      </c>
      <c r="Y38" s="25">
        <f>IF(AA38=1,20,IF(AB38=1,10,IF(AC38=1,0)))</f>
        <v>0</v>
      </c>
      <c r="Z38" s="26">
        <f>Q38-P38+Y38</f>
        <v>11</v>
      </c>
      <c r="AA38" s="30"/>
      <c r="AB38" s="28"/>
      <c r="AC38" s="28">
        <v>1</v>
      </c>
      <c r="AD38" s="16"/>
      <c r="AE38" s="16"/>
      <c r="AF38" s="52"/>
    </row>
    <row r="39" spans="1:32" ht="58.2" thickBot="1" x14ac:dyDescent="0.35">
      <c r="A39" s="16">
        <v>464</v>
      </c>
      <c r="B39" s="17">
        <v>20161</v>
      </c>
      <c r="C39" s="18" t="s">
        <v>191</v>
      </c>
      <c r="D39" s="17">
        <v>1.986</v>
      </c>
      <c r="E39" s="17">
        <v>3.2759999999999998</v>
      </c>
      <c r="F39" s="17">
        <v>1.2899999999999998</v>
      </c>
      <c r="G39" s="19" t="s">
        <v>33</v>
      </c>
      <c r="H39" s="17" t="s">
        <v>34</v>
      </c>
      <c r="I39" s="18" t="s">
        <v>43</v>
      </c>
      <c r="J39" s="18" t="s">
        <v>192</v>
      </c>
      <c r="K39" s="16">
        <v>25</v>
      </c>
      <c r="L39" s="16">
        <v>33</v>
      </c>
      <c r="M39" s="16">
        <v>0</v>
      </c>
      <c r="N39" s="16">
        <v>0</v>
      </c>
      <c r="O39" s="16">
        <v>0</v>
      </c>
      <c r="P39" s="16">
        <v>0</v>
      </c>
      <c r="Q39" s="20">
        <v>11</v>
      </c>
      <c r="R39" s="21"/>
      <c r="S39" s="22" t="s">
        <v>67</v>
      </c>
      <c r="T39" s="23" t="s">
        <v>38</v>
      </c>
      <c r="U39" s="18" t="s">
        <v>48</v>
      </c>
      <c r="V39" s="23" t="s">
        <v>193</v>
      </c>
      <c r="W39" s="24" t="s">
        <v>194</v>
      </c>
      <c r="X39" s="18"/>
      <c r="Y39" s="25">
        <f>IF(AA39=1,20,IF(AB39=1,10,IF(AC39=1,0)))</f>
        <v>0</v>
      </c>
      <c r="Z39" s="26">
        <f>Q39-P39+Y39</f>
        <v>11</v>
      </c>
      <c r="AA39" s="30"/>
      <c r="AB39" s="28"/>
      <c r="AC39" s="28">
        <v>1</v>
      </c>
      <c r="AD39" s="16"/>
      <c r="AE39" s="16"/>
      <c r="AF39" s="52"/>
    </row>
    <row r="40" spans="1:32" ht="15" thickBot="1" x14ac:dyDescent="0.35">
      <c r="F40" s="53">
        <f>SUM(F4:F37)</f>
        <v>144.93099999999998</v>
      </c>
      <c r="AA40" s="54">
        <f>SUMPRODUCT(AA4:AA39,F4:F39)</f>
        <v>27.834</v>
      </c>
      <c r="AB40" s="55">
        <f>SUMPRODUCT(AB4:AB39,F4:F39)</f>
        <v>39.325000000000003</v>
      </c>
      <c r="AC40" s="55">
        <f>SUMPRODUCT(AC4:AC39,F4:F39)</f>
        <v>32.122</v>
      </c>
      <c r="AD40" s="56">
        <f>SUM(AA40:AC40)</f>
        <v>99.281000000000006</v>
      </c>
      <c r="AE40" s="57">
        <f>AD40-F40</f>
        <v>-45.649999999999977</v>
      </c>
    </row>
    <row r="41" spans="1:32" x14ac:dyDescent="0.3">
      <c r="X41" s="58" t="s">
        <v>195</v>
      </c>
      <c r="Y41" s="58"/>
      <c r="Z41" s="59"/>
      <c r="AA41" s="60">
        <f>F40*0.3</f>
        <v>43.479299999999995</v>
      </c>
      <c r="AB41" s="60">
        <f>F40*0.4</f>
        <v>57.972399999999993</v>
      </c>
      <c r="AC41" s="60">
        <f>F40*0.3</f>
        <v>43.479299999999995</v>
      </c>
      <c r="AD41" s="61"/>
    </row>
    <row r="42" spans="1:32" x14ac:dyDescent="0.3">
      <c r="Z42" s="62" t="s">
        <v>196</v>
      </c>
      <c r="AA42" s="63">
        <f>AA41-AA40</f>
        <v>15.645299999999995</v>
      </c>
      <c r="AB42" s="63">
        <f t="shared" ref="AB42:AC42" si="0">AB41-AB40</f>
        <v>18.64739999999999</v>
      </c>
      <c r="AC42" s="63">
        <f t="shared" si="0"/>
        <v>11.357299999999995</v>
      </c>
      <c r="AD42" s="61"/>
    </row>
    <row r="43" spans="1:32" x14ac:dyDescent="0.3">
      <c r="Z43" s="62" t="s">
        <v>197</v>
      </c>
      <c r="AA43" s="64">
        <f>AA42/AA41</f>
        <v>0.35983329998413033</v>
      </c>
      <c r="AB43" s="64">
        <f t="shared" ref="AB43:AC43" si="1">AB42/AB41</f>
        <v>0.32165996232690025</v>
      </c>
      <c r="AC43" s="64">
        <f t="shared" si="1"/>
        <v>0.26121165704139665</v>
      </c>
      <c r="AD43" s="61"/>
    </row>
  </sheetData>
  <autoFilter ref="A3:AE43" xr:uid="{092FBC75-EEBF-48AE-9CD4-87393BA0C16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Rapla</vt:lpstr>
    </vt:vector>
  </TitlesOfParts>
  <Company>KEMIT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Jaan Ingermaa</dc:creator>
  <cp:lastModifiedBy>Jaan Ingermaa</cp:lastModifiedBy>
  <dcterms:created xsi:type="dcterms:W3CDTF">2026-07-14T18:55:34Z</dcterms:created>
  <dcterms:modified xsi:type="dcterms:W3CDTF">2026-07-14T18:58:09Z</dcterms:modified>
</cp:coreProperties>
</file>